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00" tabRatio="805" activeTab="0"/>
  </bookViews>
  <sheets>
    <sheet name="LTFBF" sheetId="1" r:id="rId1"/>
    <sheet name="LTBPDF" sheetId="2" r:id="rId2"/>
    <sheet name="LTLDSTF" sheetId="3" r:id="rId3"/>
    <sheet name="LTCF" sheetId="4" r:id="rId4"/>
    <sheet name="LTTACBF" sheetId="5" r:id="rId5"/>
    <sheet name="LTMMF" sheetId="6" r:id="rId6"/>
    <sheet name="LTCRF" sheetId="7" r:id="rId7"/>
    <sheet name="LTSTBF" sheetId="8" r:id="rId8"/>
    <sheet name="LTUSTF" sheetId="9" r:id="rId9"/>
    <sheet name="LTGLTF" sheetId="10" r:id="rId10"/>
    <sheet name="LTLQF" sheetId="11" r:id="rId11"/>
    <sheet name="LTRICBF" sheetId="12" r:id="rId12"/>
  </sheets>
  <definedNames>
    <definedName name="_xlfn.IFERROR" hidden="1">#NAME?</definedName>
    <definedName name="_xlnm.Print_Area" localSheetId="1">'LTBPDF'!$B$1:$H$110</definedName>
    <definedName name="_xlnm.Print_Area" localSheetId="6">'LTCRF'!$B$2:$H$59</definedName>
    <definedName name="_xlnm.Print_Area" localSheetId="0">'LTFBF'!$B$1:$H$22</definedName>
    <definedName name="_xlnm.Print_Area" localSheetId="9">'LTGLTF'!$B$1:$H$22</definedName>
    <definedName name="_xlnm.Print_Area" localSheetId="2">'LTLDSTF'!$B$1:$H$81</definedName>
    <definedName name="_xlnm.Print_Area" localSheetId="10">'LTLQF'!$B$1:$H$64</definedName>
    <definedName name="_xlnm.Print_Area" localSheetId="5">'LTMMF'!$B$1:$H$54</definedName>
    <definedName name="_xlnm.Print_Area" localSheetId="11">'LTRICBF'!$B$1:$H$71</definedName>
    <definedName name="_xlnm.Print_Area" localSheetId="7">'LTSTBF'!$B$1:$H$84</definedName>
    <definedName name="_xlnm.Print_Area" localSheetId="4">'LTTACBF'!$B$1:$H$83</definedName>
    <definedName name="_xlnm.Print_Area" localSheetId="8">'LTUSTF'!$B$2:$H$52</definedName>
    <definedName name="Z_12459583_255E_4E15_855E_5595C5DC5C9B_.wvu.FilterData" localSheetId="0" hidden="1">'LTFBF'!$B$7:$H$52</definedName>
    <definedName name="Z_170F82DA_CDB2_41A6_BC76_EE4BFB950A6B_.wvu.Cols" localSheetId="1" hidden="1">'LTBPDF'!$A:$A</definedName>
    <definedName name="Z_170F82DA_CDB2_41A6_BC76_EE4BFB950A6B_.wvu.Cols" localSheetId="6" hidden="1">'LTCRF'!$A:$A</definedName>
    <definedName name="Z_170F82DA_CDB2_41A6_BC76_EE4BFB950A6B_.wvu.Cols" localSheetId="0" hidden="1">'LTFBF'!$A:$A</definedName>
    <definedName name="Z_170F82DA_CDB2_41A6_BC76_EE4BFB950A6B_.wvu.Cols" localSheetId="9" hidden="1">'LTGLTF'!$A:$A</definedName>
    <definedName name="Z_170F82DA_CDB2_41A6_BC76_EE4BFB950A6B_.wvu.Cols" localSheetId="2" hidden="1">'LTLDSTF'!$A:$A</definedName>
    <definedName name="Z_170F82DA_CDB2_41A6_BC76_EE4BFB950A6B_.wvu.Cols" localSheetId="10" hidden="1">'LTLQF'!$A:$A</definedName>
    <definedName name="Z_170F82DA_CDB2_41A6_BC76_EE4BFB950A6B_.wvu.Cols" localSheetId="5" hidden="1">'LTMMF'!$A:$A</definedName>
    <definedName name="Z_170F82DA_CDB2_41A6_BC76_EE4BFB950A6B_.wvu.Cols" localSheetId="11" hidden="1">'LTRICBF'!$A:$A</definedName>
    <definedName name="Z_170F82DA_CDB2_41A6_BC76_EE4BFB950A6B_.wvu.Cols" localSheetId="7" hidden="1">'LTSTBF'!$A:$A</definedName>
    <definedName name="Z_170F82DA_CDB2_41A6_BC76_EE4BFB950A6B_.wvu.Cols" localSheetId="4" hidden="1">'LTTACBF'!$A:$A</definedName>
    <definedName name="Z_170F82DA_CDB2_41A6_BC76_EE4BFB950A6B_.wvu.Cols" localSheetId="8" hidden="1">'LTUSTF'!$A:$A</definedName>
    <definedName name="Z_170F82DA_CDB2_41A6_BC76_EE4BFB950A6B_.wvu.FilterData" localSheetId="6" hidden="1">'LTCRF'!$A$10:$M$25</definedName>
    <definedName name="Z_170F82DA_CDB2_41A6_BC76_EE4BFB950A6B_.wvu.FilterData" localSheetId="0" hidden="1">'LTFBF'!$B$7:$H$22</definedName>
    <definedName name="Z_170F82DA_CDB2_41A6_BC76_EE4BFB950A6B_.wvu.FilterData" localSheetId="2" hidden="1">'LTLDSTF'!$A$10:$M$33</definedName>
    <definedName name="Z_170F82DA_CDB2_41A6_BC76_EE4BFB950A6B_.wvu.FilterData" localSheetId="11" hidden="1">'LTRICBF'!$A$10:$M$40</definedName>
    <definedName name="Z_170F82DA_CDB2_41A6_BC76_EE4BFB950A6B_.wvu.FilterData" localSheetId="7" hidden="1">'LTSTBF'!$B$9:$N$82</definedName>
    <definedName name="Z_170F82DA_CDB2_41A6_BC76_EE4BFB950A6B_.wvu.PrintArea" localSheetId="1" hidden="1">'LTBPDF'!$B$1:$H$110</definedName>
    <definedName name="Z_170F82DA_CDB2_41A6_BC76_EE4BFB950A6B_.wvu.PrintArea" localSheetId="6" hidden="1">'LTCRF'!$B$1:$H$39</definedName>
    <definedName name="Z_170F82DA_CDB2_41A6_BC76_EE4BFB950A6B_.wvu.PrintArea" localSheetId="0" hidden="1">'LTFBF'!$B$1:$H$22</definedName>
    <definedName name="Z_170F82DA_CDB2_41A6_BC76_EE4BFB950A6B_.wvu.PrintArea" localSheetId="9" hidden="1">'LTGLTF'!$B$1:$H$22</definedName>
    <definedName name="Z_170F82DA_CDB2_41A6_BC76_EE4BFB950A6B_.wvu.PrintArea" localSheetId="2" hidden="1">'LTLDSTF'!$B$1:$H$81</definedName>
    <definedName name="Z_170F82DA_CDB2_41A6_BC76_EE4BFB950A6B_.wvu.PrintArea" localSheetId="10" hidden="1">'LTLQF'!$B$1:$H$64</definedName>
    <definedName name="Z_170F82DA_CDB2_41A6_BC76_EE4BFB950A6B_.wvu.PrintArea" localSheetId="5" hidden="1">'LTMMF'!$A$1:$H$54</definedName>
    <definedName name="Z_170F82DA_CDB2_41A6_BC76_EE4BFB950A6B_.wvu.PrintArea" localSheetId="11" hidden="1">'LTRICBF'!$B$1:$H$71</definedName>
    <definedName name="Z_170F82DA_CDB2_41A6_BC76_EE4BFB950A6B_.wvu.PrintArea" localSheetId="7" hidden="1">'LTSTBF'!$B$1:$H$82</definedName>
    <definedName name="Z_170F82DA_CDB2_41A6_BC76_EE4BFB950A6B_.wvu.PrintArea" localSheetId="4" hidden="1">'LTTACBF'!$B$1:$H$83</definedName>
    <definedName name="Z_170F82DA_CDB2_41A6_BC76_EE4BFB950A6B_.wvu.PrintArea" localSheetId="8" hidden="1">'LTUSTF'!$B$1:$H$52</definedName>
    <definedName name="Z_170F82DA_CDB2_41A6_BC76_EE4BFB950A6B_.wvu.Rows" localSheetId="1" hidden="1">'LTBPDF'!#REF!,'LTBPDF'!$56:$73</definedName>
    <definedName name="Z_170F82DA_CDB2_41A6_BC76_EE4BFB950A6B_.wvu.Rows" localSheetId="6" hidden="1">'LTCRF'!#REF!,'LTCRF'!#REF!,'LTCRF'!#REF!</definedName>
    <definedName name="Z_170F82DA_CDB2_41A6_BC76_EE4BFB950A6B_.wvu.Rows" localSheetId="9" hidden="1">'LTGLTF'!$15:$15</definedName>
    <definedName name="Z_170F82DA_CDB2_41A6_BC76_EE4BFB950A6B_.wvu.Rows" localSheetId="2" hidden="1">'LTLDSTF'!#REF!</definedName>
    <definedName name="Z_170F82DA_CDB2_41A6_BC76_EE4BFB950A6B_.wvu.Rows" localSheetId="10" hidden="1">'LTLQF'!#REF!</definedName>
    <definedName name="Z_170F82DA_CDB2_41A6_BC76_EE4BFB950A6B_.wvu.Rows" localSheetId="5" hidden="1">'LTMMF'!$11:$20</definedName>
    <definedName name="Z_170F82DA_CDB2_41A6_BC76_EE4BFB950A6B_.wvu.Rows" localSheetId="11" hidden="1">'LTRICBF'!#REF!</definedName>
    <definedName name="Z_170F82DA_CDB2_41A6_BC76_EE4BFB950A6B_.wvu.Rows" localSheetId="7" hidden="1">'LTSTBF'!$43:$48,'LTSTBF'!#REF!</definedName>
    <definedName name="Z_170F82DA_CDB2_41A6_BC76_EE4BFB950A6B_.wvu.Rows" localSheetId="4" hidden="1">'LTTACBF'!#REF!</definedName>
    <definedName name="Z_170F82DA_CDB2_41A6_BC76_EE4BFB950A6B_.wvu.Rows" localSheetId="8" hidden="1">'LTUSTF'!#REF!</definedName>
    <definedName name="Z_2D6981FB_1913_4D36_9E3A_F0D1C5FF11BF_.wvu.FilterData" localSheetId="0" hidden="1">'LTFBF'!$B$7:$H$22</definedName>
    <definedName name="Z_2DAC9E77_416F_4586_91B4_4C02149D7DBD_.wvu.FilterData" localSheetId="2" hidden="1">'LTLDSTF'!$A$10:$M$33</definedName>
    <definedName name="Z_4799D977_5BC9_43A8_B3B9_77474137D609_.wvu.FilterData" localSheetId="11" hidden="1">'LTRICBF'!$A$10:$M$40</definedName>
    <definedName name="Z_4C0511EC_2123_47A5_A389_479803CD78C8_.wvu.FilterData" localSheetId="0" hidden="1">'LTFBF'!$B$7:$H$22</definedName>
    <definedName name="Z_4C0511EC_2123_47A5_A389_479803CD78C8_.wvu.FilterData" localSheetId="7" hidden="1">'LTSTBF'!$B$9:$N$82</definedName>
    <definedName name="Z_4C0511EC_2123_47A5_A389_479803CD78C8_.wvu.PrintArea" localSheetId="1" hidden="1">'LTBPDF'!$B$1:$H$110</definedName>
    <definedName name="Z_4C0511EC_2123_47A5_A389_479803CD78C8_.wvu.PrintArea" localSheetId="6" hidden="1">'LTCRF'!$B$1:$H$39</definedName>
    <definedName name="Z_4C0511EC_2123_47A5_A389_479803CD78C8_.wvu.PrintArea" localSheetId="0" hidden="1">'LTFBF'!$B$1:$H$22</definedName>
    <definedName name="Z_4C0511EC_2123_47A5_A389_479803CD78C8_.wvu.PrintArea" localSheetId="9" hidden="1">'LTGLTF'!$B:$H</definedName>
    <definedName name="Z_4C0511EC_2123_47A5_A389_479803CD78C8_.wvu.PrintArea" localSheetId="2" hidden="1">'LTLDSTF'!$B$1:$H$66</definedName>
    <definedName name="Z_4C0511EC_2123_47A5_A389_479803CD78C8_.wvu.PrintArea" localSheetId="10" hidden="1">'LTLQF'!$B$1:$H$64</definedName>
    <definedName name="Z_4C0511EC_2123_47A5_A389_479803CD78C8_.wvu.PrintArea" localSheetId="5" hidden="1">'LTMMF'!$B$1:$H$54</definedName>
    <definedName name="Z_4C0511EC_2123_47A5_A389_479803CD78C8_.wvu.PrintArea" localSheetId="11" hidden="1">'LTRICBF'!$B$1:$H$65</definedName>
    <definedName name="Z_4C0511EC_2123_47A5_A389_479803CD78C8_.wvu.PrintArea" localSheetId="7" hidden="1">'LTSTBF'!$B$1:$H$82</definedName>
    <definedName name="Z_4C0511EC_2123_47A5_A389_479803CD78C8_.wvu.PrintArea" localSheetId="4" hidden="1">'LTTACBF'!$B$1:$H$83</definedName>
    <definedName name="Z_4C0511EC_2123_47A5_A389_479803CD78C8_.wvu.PrintArea" localSheetId="8" hidden="1">'LTUSTF'!$B$1:$H$52</definedName>
    <definedName name="Z_55C02844_DD9C_401F_8D01_25F9446E4BFB_.wvu.FilterData" localSheetId="0" hidden="1">'LTFBF'!$B$7:$H$22</definedName>
    <definedName name="Z_6FAC3101_2789_4DBD_BCD1_55F99BE1D578_.wvu.FilterData" localSheetId="0" hidden="1">'LTFBF'!$B$7:$H$22</definedName>
    <definedName name="Z_6FAC3101_2789_4DBD_BCD1_55F99BE1D578_.wvu.FilterData" localSheetId="7" hidden="1">'LTSTBF'!$B$9:$N$82</definedName>
    <definedName name="Z_6FAC3101_2789_4DBD_BCD1_55F99BE1D578_.wvu.PrintArea" localSheetId="9" hidden="1">'LTGLTF'!$B$1:$H$22</definedName>
    <definedName name="Z_781BA8A7_DD14_49FF_B12E_7083BC457BDA_.wvu.FilterData" localSheetId="0" hidden="1">'LTFBF'!$B$7:$H$22</definedName>
    <definedName name="Z_81C2BCBB_B4F2_43C7_9023_7D9D9D4E6E9F_.wvu.Cols" localSheetId="1" hidden="1">'LTBPDF'!$A:$A</definedName>
    <definedName name="Z_81C2BCBB_B4F2_43C7_9023_7D9D9D4E6E9F_.wvu.Cols" localSheetId="6" hidden="1">'LTCRF'!$A:$A</definedName>
    <definedName name="Z_81C2BCBB_B4F2_43C7_9023_7D9D9D4E6E9F_.wvu.Cols" localSheetId="0" hidden="1">'LTFBF'!$A:$A</definedName>
    <definedName name="Z_81C2BCBB_B4F2_43C7_9023_7D9D9D4E6E9F_.wvu.Cols" localSheetId="9" hidden="1">'LTGLTF'!$A:$A</definedName>
    <definedName name="Z_81C2BCBB_B4F2_43C7_9023_7D9D9D4E6E9F_.wvu.Cols" localSheetId="2" hidden="1">'LTLDSTF'!$A:$A</definedName>
    <definedName name="Z_81C2BCBB_B4F2_43C7_9023_7D9D9D4E6E9F_.wvu.Cols" localSheetId="10" hidden="1">'LTLQF'!$A:$A</definedName>
    <definedName name="Z_81C2BCBB_B4F2_43C7_9023_7D9D9D4E6E9F_.wvu.Cols" localSheetId="5" hidden="1">'LTMMF'!$A:$A</definedName>
    <definedName name="Z_81C2BCBB_B4F2_43C7_9023_7D9D9D4E6E9F_.wvu.Cols" localSheetId="11" hidden="1">'LTRICBF'!$A:$A</definedName>
    <definedName name="Z_81C2BCBB_B4F2_43C7_9023_7D9D9D4E6E9F_.wvu.Cols" localSheetId="7" hidden="1">'LTSTBF'!$A:$A</definedName>
    <definedName name="Z_81C2BCBB_B4F2_43C7_9023_7D9D9D4E6E9F_.wvu.Cols" localSheetId="4" hidden="1">'LTTACBF'!$A:$A</definedName>
    <definedName name="Z_81C2BCBB_B4F2_43C7_9023_7D9D9D4E6E9F_.wvu.Cols" localSheetId="8" hidden="1">'LTUSTF'!$A:$A</definedName>
    <definedName name="Z_81C2BCBB_B4F2_43C7_9023_7D9D9D4E6E9F_.wvu.FilterData" localSheetId="6" hidden="1">'LTCRF'!$A$10:$M$25</definedName>
    <definedName name="Z_81C2BCBB_B4F2_43C7_9023_7D9D9D4E6E9F_.wvu.FilterData" localSheetId="0" hidden="1">'LTFBF'!$B$7:$H$22</definedName>
    <definedName name="Z_81C2BCBB_B4F2_43C7_9023_7D9D9D4E6E9F_.wvu.FilterData" localSheetId="2" hidden="1">'LTLDSTF'!$A$10:$M$33</definedName>
    <definedName name="Z_81C2BCBB_B4F2_43C7_9023_7D9D9D4E6E9F_.wvu.FilterData" localSheetId="11" hidden="1">'LTRICBF'!$A$10:$M$40</definedName>
    <definedName name="Z_81C2BCBB_B4F2_43C7_9023_7D9D9D4E6E9F_.wvu.FilterData" localSheetId="7" hidden="1">'LTSTBF'!$B$9:$N$82</definedName>
    <definedName name="Z_81C2BCBB_B4F2_43C7_9023_7D9D9D4E6E9F_.wvu.PrintArea" localSheetId="1" hidden="1">'LTBPDF'!$B$1:$H$110</definedName>
    <definedName name="Z_81C2BCBB_B4F2_43C7_9023_7D9D9D4E6E9F_.wvu.PrintArea" localSheetId="6" hidden="1">'LTCRF'!$B$1:$H$39</definedName>
    <definedName name="Z_81C2BCBB_B4F2_43C7_9023_7D9D9D4E6E9F_.wvu.PrintArea" localSheetId="0" hidden="1">'LTFBF'!$B$1:$H$22</definedName>
    <definedName name="Z_81C2BCBB_B4F2_43C7_9023_7D9D9D4E6E9F_.wvu.PrintArea" localSheetId="9" hidden="1">'LTGLTF'!$B$1:$H$22</definedName>
    <definedName name="Z_81C2BCBB_B4F2_43C7_9023_7D9D9D4E6E9F_.wvu.PrintArea" localSheetId="2" hidden="1">'LTLDSTF'!$B$1:$H$81</definedName>
    <definedName name="Z_81C2BCBB_B4F2_43C7_9023_7D9D9D4E6E9F_.wvu.PrintArea" localSheetId="10" hidden="1">'LTLQF'!$B$1:$H$64</definedName>
    <definedName name="Z_81C2BCBB_B4F2_43C7_9023_7D9D9D4E6E9F_.wvu.PrintArea" localSheetId="5" hidden="1">'LTMMF'!$A$1:$H$54</definedName>
    <definedName name="Z_81C2BCBB_B4F2_43C7_9023_7D9D9D4E6E9F_.wvu.PrintArea" localSheetId="11" hidden="1">'LTRICBF'!$B$1:$H$71</definedName>
    <definedName name="Z_81C2BCBB_B4F2_43C7_9023_7D9D9D4E6E9F_.wvu.PrintArea" localSheetId="7" hidden="1">'LTSTBF'!$B$1:$H$82</definedName>
    <definedName name="Z_81C2BCBB_B4F2_43C7_9023_7D9D9D4E6E9F_.wvu.PrintArea" localSheetId="4" hidden="1">'LTTACBF'!$B$1:$H$83</definedName>
    <definedName name="Z_81C2BCBB_B4F2_43C7_9023_7D9D9D4E6E9F_.wvu.PrintArea" localSheetId="8" hidden="1">'LTUSTF'!$B$1:$H$52</definedName>
    <definedName name="Z_81C2BCBB_B4F2_43C7_9023_7D9D9D4E6E9F_.wvu.Rows" localSheetId="1" hidden="1">'LTBPDF'!#REF!,'LTBPDF'!$56:$73,'LTBPDF'!#REF!</definedName>
    <definedName name="Z_81C2BCBB_B4F2_43C7_9023_7D9D9D4E6E9F_.wvu.Rows" localSheetId="6" hidden="1">'LTCRF'!#REF!,'LTCRF'!#REF!,'LTCRF'!#REF!,'LTCRF'!#REF!</definedName>
    <definedName name="Z_81C2BCBB_B4F2_43C7_9023_7D9D9D4E6E9F_.wvu.Rows" localSheetId="0" hidden="1">'LTFBF'!#REF!</definedName>
    <definedName name="Z_81C2BCBB_B4F2_43C7_9023_7D9D9D4E6E9F_.wvu.Rows" localSheetId="9" hidden="1">'LTGLTF'!$15:$15,'LTGLTF'!#REF!</definedName>
    <definedName name="Z_81C2BCBB_B4F2_43C7_9023_7D9D9D4E6E9F_.wvu.Rows" localSheetId="2" hidden="1">'LTLDSTF'!#REF!,'LTLDSTF'!$81:$81</definedName>
    <definedName name="Z_81C2BCBB_B4F2_43C7_9023_7D9D9D4E6E9F_.wvu.Rows" localSheetId="10" hidden="1">'LTLQF'!#REF!,'LTLQF'!#REF!</definedName>
    <definedName name="Z_81C2BCBB_B4F2_43C7_9023_7D9D9D4E6E9F_.wvu.Rows" localSheetId="5" hidden="1">'LTMMF'!$11:$20,'LTMMF'!#REF!</definedName>
    <definedName name="Z_81C2BCBB_B4F2_43C7_9023_7D9D9D4E6E9F_.wvu.Rows" localSheetId="11" hidden="1">'LTRICBF'!#REF!,'LTRICBF'!$71:$71</definedName>
    <definedName name="Z_81C2BCBB_B4F2_43C7_9023_7D9D9D4E6E9F_.wvu.Rows" localSheetId="7" hidden="1">'LTSTBF'!$43:$48,'LTSTBF'!#REF!,'LTSTBF'!#REF!</definedName>
    <definedName name="Z_81C2BCBB_B4F2_43C7_9023_7D9D9D4E6E9F_.wvu.Rows" localSheetId="4" hidden="1">'LTTACBF'!#REF!,'LTTACBF'!#REF!</definedName>
    <definedName name="Z_81C2BCBB_B4F2_43C7_9023_7D9D9D4E6E9F_.wvu.Rows" localSheetId="8" hidden="1">'LTUSTF'!#REF!,'LTUSTF'!$54:$54</definedName>
    <definedName name="Z_A3FCF685_D349_4ED7_8867_F6BA73243D72_.wvu.FilterData" localSheetId="6" hidden="1">'LTCRF'!$A$10:$M$25</definedName>
    <definedName name="Z_A3FCF685_D349_4ED7_8867_F6BA73243D72_.wvu.FilterData" localSheetId="0" hidden="1">'LTFBF'!$B$7:$H$22</definedName>
    <definedName name="Z_A3FCF685_D349_4ED7_8867_F6BA73243D72_.wvu.FilterData" localSheetId="2" hidden="1">'LTLDSTF'!$A$10:$M$33</definedName>
    <definedName name="Z_A3FCF685_D349_4ED7_8867_F6BA73243D72_.wvu.FilterData" localSheetId="11" hidden="1">'LTRICBF'!$A$10:$M$40</definedName>
    <definedName name="Z_A3FCF685_D349_4ED7_8867_F6BA73243D72_.wvu.FilterData" localSheetId="7" hidden="1">'LTSTBF'!$B$9:$N$82</definedName>
    <definedName name="Z_C41361CB_77F4_47F4_AC7D_9218B450045A_.wvu.FilterData" localSheetId="6" hidden="1">'LTCRF'!$A$10:$M$25</definedName>
    <definedName name="Z_D2B293BE_2F65_422E_8A0B_9CD8295C9ADF_.wvu.FilterData" localSheetId="0" hidden="1">'LTFBF'!$B$7:$H$22</definedName>
    <definedName name="Z_D757C2E5_5907_49B3_B8CD_E1F5C9A3D9BF_.wvu.FilterData" localSheetId="2" hidden="1">'LTLDSTF'!$A$10:$M$33</definedName>
    <definedName name="Z_E2F527C1_3EFA_4810_912A_1D466B9EB317_.wvu.Cols" localSheetId="1" hidden="1">'LTBPDF'!$A:$A</definedName>
    <definedName name="Z_E2F527C1_3EFA_4810_912A_1D466B9EB317_.wvu.Cols" localSheetId="6" hidden="1">'LTCRF'!$A:$A</definedName>
    <definedName name="Z_E2F527C1_3EFA_4810_912A_1D466B9EB317_.wvu.Cols" localSheetId="0" hidden="1">'LTFBF'!$A:$A</definedName>
    <definedName name="Z_E2F527C1_3EFA_4810_912A_1D466B9EB317_.wvu.Cols" localSheetId="9" hidden="1">'LTGLTF'!$A:$A</definedName>
    <definedName name="Z_E2F527C1_3EFA_4810_912A_1D466B9EB317_.wvu.Cols" localSheetId="2" hidden="1">'LTLDSTF'!$A:$A</definedName>
    <definedName name="Z_E2F527C1_3EFA_4810_912A_1D466B9EB317_.wvu.Cols" localSheetId="10" hidden="1">'LTLQF'!$A:$A</definedName>
    <definedName name="Z_E2F527C1_3EFA_4810_912A_1D466B9EB317_.wvu.Cols" localSheetId="5" hidden="1">'LTMMF'!$A:$A</definedName>
    <definedName name="Z_E2F527C1_3EFA_4810_912A_1D466B9EB317_.wvu.Cols" localSheetId="11" hidden="1">'LTRICBF'!$A:$A</definedName>
    <definedName name="Z_E2F527C1_3EFA_4810_912A_1D466B9EB317_.wvu.Cols" localSheetId="7" hidden="1">'LTSTBF'!$A:$A</definedName>
    <definedName name="Z_E2F527C1_3EFA_4810_912A_1D466B9EB317_.wvu.Cols" localSheetId="4" hidden="1">'LTTACBF'!$A:$A</definedName>
    <definedName name="Z_E2F527C1_3EFA_4810_912A_1D466B9EB317_.wvu.Cols" localSheetId="8" hidden="1">'LTUSTF'!$A:$A</definedName>
    <definedName name="Z_E2F527C1_3EFA_4810_912A_1D466B9EB317_.wvu.FilterData" localSheetId="6" hidden="1">'LTCRF'!$A$10:$M$25</definedName>
    <definedName name="Z_E2F527C1_3EFA_4810_912A_1D466B9EB317_.wvu.FilterData" localSheetId="0" hidden="1">'LTFBF'!$B$7:$H$22</definedName>
    <definedName name="Z_E2F527C1_3EFA_4810_912A_1D466B9EB317_.wvu.FilterData" localSheetId="2" hidden="1">'LTLDSTF'!$A$10:$M$33</definedName>
    <definedName name="Z_E2F527C1_3EFA_4810_912A_1D466B9EB317_.wvu.FilterData" localSheetId="11" hidden="1">'LTRICBF'!$A$10:$M$40</definedName>
    <definedName name="Z_E2F527C1_3EFA_4810_912A_1D466B9EB317_.wvu.FilterData" localSheetId="7" hidden="1">'LTSTBF'!$B$9:$N$82</definedName>
    <definedName name="Z_E2F527C1_3EFA_4810_912A_1D466B9EB317_.wvu.PrintArea" localSheetId="1" hidden="1">'LTBPDF'!$B$1:$H$110</definedName>
    <definedName name="Z_E2F527C1_3EFA_4810_912A_1D466B9EB317_.wvu.PrintArea" localSheetId="6" hidden="1">'LTCRF'!$B$1:$H$39</definedName>
    <definedName name="Z_E2F527C1_3EFA_4810_912A_1D466B9EB317_.wvu.PrintArea" localSheetId="0" hidden="1">'LTFBF'!$B$1:$H$22</definedName>
    <definedName name="Z_E2F527C1_3EFA_4810_912A_1D466B9EB317_.wvu.PrintArea" localSheetId="9" hidden="1">'LTGLTF'!$B$1:$H$22</definedName>
    <definedName name="Z_E2F527C1_3EFA_4810_912A_1D466B9EB317_.wvu.PrintArea" localSheetId="2" hidden="1">'LTLDSTF'!$B$1:$H$81</definedName>
    <definedName name="Z_E2F527C1_3EFA_4810_912A_1D466B9EB317_.wvu.PrintArea" localSheetId="10" hidden="1">'LTLQF'!$B$1:$H$64</definedName>
    <definedName name="Z_E2F527C1_3EFA_4810_912A_1D466B9EB317_.wvu.PrintArea" localSheetId="5" hidden="1">'LTMMF'!$A$1:$H$54</definedName>
    <definedName name="Z_E2F527C1_3EFA_4810_912A_1D466B9EB317_.wvu.PrintArea" localSheetId="11" hidden="1">'LTRICBF'!$B$1:$H$71</definedName>
    <definedName name="Z_E2F527C1_3EFA_4810_912A_1D466B9EB317_.wvu.PrintArea" localSheetId="7" hidden="1">'LTSTBF'!$B$1:$H$82</definedName>
    <definedName name="Z_E2F527C1_3EFA_4810_912A_1D466B9EB317_.wvu.PrintArea" localSheetId="4" hidden="1">'LTTACBF'!$B$1:$H$83</definedName>
    <definedName name="Z_E2F527C1_3EFA_4810_912A_1D466B9EB317_.wvu.PrintArea" localSheetId="8" hidden="1">'LTUSTF'!$B$1:$H$52</definedName>
    <definedName name="Z_E2F527C1_3EFA_4810_912A_1D466B9EB317_.wvu.Rows" localSheetId="1" hidden="1">'LTBPDF'!#REF!,'LTBPDF'!$56:$73</definedName>
    <definedName name="Z_E2F527C1_3EFA_4810_912A_1D466B9EB317_.wvu.Rows" localSheetId="6" hidden="1">'LTCRF'!#REF!,'LTCRF'!#REF!,'LTCRF'!#REF!</definedName>
    <definedName name="Z_E2F527C1_3EFA_4810_912A_1D466B9EB317_.wvu.Rows" localSheetId="9" hidden="1">'LTGLTF'!$15:$15</definedName>
    <definedName name="Z_E2F527C1_3EFA_4810_912A_1D466B9EB317_.wvu.Rows" localSheetId="2" hidden="1">'LTLDSTF'!#REF!</definedName>
    <definedName name="Z_E2F527C1_3EFA_4810_912A_1D466B9EB317_.wvu.Rows" localSheetId="10" hidden="1">'LTLQF'!#REF!</definedName>
    <definedName name="Z_E2F527C1_3EFA_4810_912A_1D466B9EB317_.wvu.Rows" localSheetId="5" hidden="1">'LTMMF'!$11:$20</definedName>
    <definedName name="Z_E2F527C1_3EFA_4810_912A_1D466B9EB317_.wvu.Rows" localSheetId="11" hidden="1">'LTRICBF'!#REF!</definedName>
    <definedName name="Z_E2F527C1_3EFA_4810_912A_1D466B9EB317_.wvu.Rows" localSheetId="7" hidden="1">'LTSTBF'!$43:$48,'LTSTBF'!#REF!</definedName>
    <definedName name="Z_E2F527C1_3EFA_4810_912A_1D466B9EB317_.wvu.Rows" localSheetId="4" hidden="1">'LTTACBF'!#REF!</definedName>
    <definedName name="Z_E2F527C1_3EFA_4810_912A_1D466B9EB317_.wvu.Rows" localSheetId="8" hidden="1">'LTUSTF'!#REF!</definedName>
  </definedNames>
  <calcPr fullCalcOnLoad="1"/>
</workbook>
</file>

<file path=xl/sharedStrings.xml><?xml version="1.0" encoding="utf-8"?>
<sst xmlns="http://schemas.openxmlformats.org/spreadsheetml/2006/main" count="1456" uniqueCount="493">
  <si>
    <t>UNAUDITED HALF-YEARLY FINANCIAL RESULTS FOR THE PERIOD ENDED November 30, 2017 AND THE PORTFOLIO AS ON THAT DATE</t>
  </si>
  <si>
    <t>(Pursuant to Regulations 59 and 59A of the Securities and Exchange Board of India (Mutual Funds) Regulations, 1996)</t>
  </si>
  <si>
    <t>Name of the Mutual Fund : L&amp;T Mutual Fund</t>
  </si>
  <si>
    <t>Name of the Scheme        : L&amp;T Flexi Bond Fund (An open ended dynamic debt scheme investing across duration)</t>
  </si>
  <si>
    <t>Name of the Instrument</t>
  </si>
  <si>
    <t>Rating</t>
  </si>
  <si>
    <t>Quantity</t>
  </si>
  <si>
    <t>Market Value
 (Rs. in Lakhs)</t>
  </si>
  <si>
    <t>% to 
NAV</t>
  </si>
  <si>
    <t>Maturity Date</t>
  </si>
  <si>
    <t>ISIN</t>
  </si>
  <si>
    <t>DEBT INSTRUMENTS</t>
  </si>
  <si>
    <t>Fixed Rates Bonds - Corporate</t>
  </si>
  <si>
    <t>Listed / Awaiting listing on Stock Exchanges</t>
  </si>
  <si>
    <t>National Highways Authority of India **</t>
  </si>
  <si>
    <t>CRISIL AAA</t>
  </si>
  <si>
    <t>INE906B07GP0</t>
  </si>
  <si>
    <t>SOVEREIGN</t>
  </si>
  <si>
    <t>INE514E08CI8</t>
  </si>
  <si>
    <t>Nuclear Power Corporation Of India Limited **</t>
  </si>
  <si>
    <t>INE206D08154</t>
  </si>
  <si>
    <t>CRISIL AA+</t>
  </si>
  <si>
    <t>INE062A08173</t>
  </si>
  <si>
    <t>National Bank for Agriculture &amp; Rural Development **</t>
  </si>
  <si>
    <t>INE261F08BA2</t>
  </si>
  <si>
    <t>Total</t>
  </si>
  <si>
    <t>GOVERNMENT SECURITIES</t>
  </si>
  <si>
    <t>07.32% GOI 28-JAN-2024</t>
  </si>
  <si>
    <t>IN0020180488</t>
  </si>
  <si>
    <t>07.68% GOI 15-DEC-2023</t>
  </si>
  <si>
    <t>IN0020150010</t>
  </si>
  <si>
    <t>OTHERS</t>
  </si>
  <si>
    <t>(a) Tri Party Repo Dealing System (TREPS)/Reverse Repo</t>
  </si>
  <si>
    <t>(b) Net Receivables/(Payables)</t>
  </si>
  <si>
    <t>Net Assets</t>
  </si>
  <si>
    <t>All corporate ratings are assigned by rating agencies like CRISIL; CARE; ICRA; IND ,BWR.</t>
  </si>
  <si>
    <t>** indicates thinly traded / non traded securities as defined in SEBI Regulations and Guidelines.</t>
  </si>
  <si>
    <t>Others</t>
  </si>
  <si>
    <t>Name of the Scheme   : L&amp;T Banking and PSU Debt Fund (An open ended debt scheme predominantly investing in debt instruments of banks, public sector undertakings,
public financial institutions and municipal bonds)</t>
  </si>
  <si>
    <t>CARE AAA</t>
  </si>
  <si>
    <t>INE261F08AT4</t>
  </si>
  <si>
    <t>ICRA AAA</t>
  </si>
  <si>
    <t>Housing Development Finance Corporation Limited **</t>
  </si>
  <si>
    <t>INE001A07RJ2</t>
  </si>
  <si>
    <t>IND AAA</t>
  </si>
  <si>
    <t>HDFC Bank Limited **</t>
  </si>
  <si>
    <t>INE040A08377</t>
  </si>
  <si>
    <t>Indian Railway Finance Corporation Limited **</t>
  </si>
  <si>
    <t>INE053F07BB3</t>
  </si>
  <si>
    <t>INE906B07FG1</t>
  </si>
  <si>
    <t>Hindustan Petroleum Corporation Limited **</t>
  </si>
  <si>
    <t>INE094A08044</t>
  </si>
  <si>
    <t>INE053F07BZ2</t>
  </si>
  <si>
    <t>Housing and Urban Development Corporation Limited **</t>
  </si>
  <si>
    <t>INE031A08715</t>
  </si>
  <si>
    <t>Indian Oil Corporation Limited **</t>
  </si>
  <si>
    <t>INE242A08445</t>
  </si>
  <si>
    <t>Power Grid Corporation of India Limited **</t>
  </si>
  <si>
    <t>INE752E07KN9</t>
  </si>
  <si>
    <t>Rec Limited **</t>
  </si>
  <si>
    <t>INE752E07LB2</t>
  </si>
  <si>
    <t>Small Industries Development Bank of India **</t>
  </si>
  <si>
    <t>INE556F08JM3</t>
  </si>
  <si>
    <t>NTPC Limited **</t>
  </si>
  <si>
    <t>INE733E07KK5</t>
  </si>
  <si>
    <t>LIC Housing Finance Limited **</t>
  </si>
  <si>
    <t>INE031A08756</t>
  </si>
  <si>
    <t>INE094A08036</t>
  </si>
  <si>
    <t>Bharat Petroleum Corporation Limited **</t>
  </si>
  <si>
    <t>INE514E08DG0</t>
  </si>
  <si>
    <t>INE062A08181</t>
  </si>
  <si>
    <t>INE752E07MQ8</t>
  </si>
  <si>
    <t>INE556F08JI1</t>
  </si>
  <si>
    <t>INE062A08207</t>
  </si>
  <si>
    <t>INE906B07FX6</t>
  </si>
  <si>
    <t>INE261F08BQ8</t>
  </si>
  <si>
    <t>INE514E08CQ1</t>
  </si>
  <si>
    <t>INE752E07HX4</t>
  </si>
  <si>
    <t>INE053F09FP0</t>
  </si>
  <si>
    <t>INE752E07HW6</t>
  </si>
  <si>
    <t>INE514E08CT5</t>
  </si>
  <si>
    <t>INE514E08CY5</t>
  </si>
  <si>
    <t>INE053F09FS4</t>
  </si>
  <si>
    <t>NHPC Limited **</t>
  </si>
  <si>
    <t>INE848E07989</t>
  </si>
  <si>
    <t>INE514E08AX1</t>
  </si>
  <si>
    <t>INE733E07JC4</t>
  </si>
  <si>
    <t>INE514E08BK6</t>
  </si>
  <si>
    <t>Privately placed / Unlisted</t>
  </si>
  <si>
    <t>Fixed Rates Bonds - Government</t>
  </si>
  <si>
    <t>MONEY MARKET INSTRUMENTS</t>
  </si>
  <si>
    <t>Commercial Paper / Certificate of Deposit **</t>
  </si>
  <si>
    <t>Treasury Bill</t>
  </si>
  <si>
    <t>MONEY MARKET INSTRUMENT</t>
  </si>
  <si>
    <t>Commercial Paper/Certificate of Deposit **</t>
  </si>
  <si>
    <t>CENTRAL GOVERNMENT SECURITIES</t>
  </si>
  <si>
    <t>(SO): "Structured Obligations", (CE): "Credit Enhancements"</t>
  </si>
  <si>
    <t>All corporate ratings are assigned by rating agencies like CRISIL; CARE; ICRA; IND,BWR.</t>
  </si>
  <si>
    <t>Commercial Paper</t>
  </si>
  <si>
    <t>ICRA A1+</t>
  </si>
  <si>
    <t>Axis Bank Limited</t>
  </si>
  <si>
    <t>Certificate of Deposit **</t>
  </si>
  <si>
    <t>INE0BTV15089</t>
  </si>
  <si>
    <t>CRISIL AAA(SO)</t>
  </si>
  <si>
    <t>First Business Receivables Trust(Backed by receivables from Reliance Industries,Reliance Retail,Reliance Jio) **</t>
  </si>
  <si>
    <t>INE0BTV15071</t>
  </si>
  <si>
    <t>INE0BTV15063</t>
  </si>
  <si>
    <t>INE01A115125</t>
  </si>
  <si>
    <t>ICRA AAA(SO)</t>
  </si>
  <si>
    <t>Rent-A-Device Trust(Backed by receivables from Reliance Retail Ltd) **</t>
  </si>
  <si>
    <t>SECURITISED DEBT</t>
  </si>
  <si>
    <t>Zero Coupon Bonds - Corporate</t>
  </si>
  <si>
    <t>ICRA AA</t>
  </si>
  <si>
    <t>CARE AA-</t>
  </si>
  <si>
    <t>INE647O08081</t>
  </si>
  <si>
    <t>CRISIL AA</t>
  </si>
  <si>
    <t>INE445K07163</t>
  </si>
  <si>
    <t>CARE D (LT)</t>
  </si>
  <si>
    <t>Hinduja Leyland Finance Limited **</t>
  </si>
  <si>
    <t>National Housing Bank **</t>
  </si>
  <si>
    <t>CARE AA (CE)</t>
  </si>
  <si>
    <t>Power Finance Corporation Limited **</t>
  </si>
  <si>
    <t>INE941D08065</t>
  </si>
  <si>
    <t>Sikka Ports &amp; Terminals Limited (erstwhile Reliance Ports &amp; Terminals Ltd) **</t>
  </si>
  <si>
    <t>Name of the Scheme        : L&amp;T Low Duration Fund(An open ended low duration debt scheme investing in instruments such that the Macaulay duration of the portfolio is between 6 months to 12 months)(Formerly known as L&amp;T Short Term Income Fund)</t>
  </si>
  <si>
    <t>Name of Instrument</t>
  </si>
  <si>
    <t>Market value (Rs. In lakhs)</t>
  </si>
  <si>
    <t>% to NAV</t>
  </si>
  <si>
    <t>Tri Party Repo Dealing System (TREPS)/Reverse Repo</t>
  </si>
  <si>
    <t>Net Receivable/Payable</t>
  </si>
  <si>
    <t>Grand Total</t>
  </si>
  <si>
    <t xml:space="preserve">Name of the Scheme        : L&amp;T Triple Ace Bond Fund (An open ended debt scheme predominantly investing in AA+ and above rated corporate bonds) </t>
  </si>
  <si>
    <t>INE040A08393</t>
  </si>
  <si>
    <t>INE001A07RT1</t>
  </si>
  <si>
    <t>INE733E07KJ7</t>
  </si>
  <si>
    <t>CRISIL AAA (CE)</t>
  </si>
  <si>
    <t>INE514E08FN1</t>
  </si>
  <si>
    <t>INE031A08707</t>
  </si>
  <si>
    <t>INE752E08551</t>
  </si>
  <si>
    <t>INE733E07KL3</t>
  </si>
  <si>
    <t>INE031A08699</t>
  </si>
  <si>
    <t>INE261F08BF1</t>
  </si>
  <si>
    <t>INE053F07BD9</t>
  </si>
  <si>
    <t>INE053F07BC1</t>
  </si>
  <si>
    <t>INE261F08BH7</t>
  </si>
  <si>
    <t>INE020B08BE3</t>
  </si>
  <si>
    <t>INE906B07GN5</t>
  </si>
  <si>
    <t>Reliance Industries Limited **</t>
  </si>
  <si>
    <t>INE001A07SB7</t>
  </si>
  <si>
    <t>Food Corporation of India Limited **</t>
  </si>
  <si>
    <t>INE861G08043</t>
  </si>
  <si>
    <t>INE906B07HH5</t>
  </si>
  <si>
    <t>INE261F08BC8</t>
  </si>
  <si>
    <t>INE053F07BU3</t>
  </si>
  <si>
    <t>INE261F08AE6</t>
  </si>
  <si>
    <t>INE031A08616</t>
  </si>
  <si>
    <t>INE053F07AY7</t>
  </si>
  <si>
    <t>INE861G08050</t>
  </si>
  <si>
    <t>INE261F08BX4</t>
  </si>
  <si>
    <t>INE053F07AC3</t>
  </si>
  <si>
    <t>INE031A08681</t>
  </si>
  <si>
    <t>INE906B07GO3</t>
  </si>
  <si>
    <t>INE752E07OF7</t>
  </si>
  <si>
    <t>INE848E07880</t>
  </si>
  <si>
    <t>INE206D08295</t>
  </si>
  <si>
    <t>INE206D08287</t>
  </si>
  <si>
    <t>INE514E08EJ2</t>
  </si>
  <si>
    <t>INE053F07BX7</t>
  </si>
  <si>
    <t>INE514E08ED5</t>
  </si>
  <si>
    <t>INE752E07LC0</t>
  </si>
  <si>
    <t>INE752E07MU0</t>
  </si>
  <si>
    <t>INE020B08AX5</t>
  </si>
  <si>
    <t>INE752E07OG5</t>
  </si>
  <si>
    <t>Kotak Mahindra Bank Limited</t>
  </si>
  <si>
    <t>INE020B08AB1</t>
  </si>
  <si>
    <t>INE134E08JW1</t>
  </si>
  <si>
    <t>07.37% GOI 16-APR-2023</t>
  </si>
  <si>
    <t>IN0020180025</t>
  </si>
  <si>
    <t>Name of the Scheme        : L&amp;T Money Market Fund (An open ended debt scheme investing in money market instruments)(Formerly known as L&amp;T Floating Rate Fund)</t>
  </si>
  <si>
    <t>IND A1+</t>
  </si>
  <si>
    <t>Bank of Baroda</t>
  </si>
  <si>
    <t>National Bank for Agriculture &amp; Rural Development</t>
  </si>
  <si>
    <t>Kotak Mahindra Prime Limited **</t>
  </si>
  <si>
    <t>Name of the Scheme        : L&amp;T Credit Risk Fund (An open ended debt scheme predominantly investing in AA and below rated corporate bonds)(Formerly known as L&amp;T Income Opportunities Fund)</t>
  </si>
  <si>
    <t>IIFL Home Finance Limited **</t>
  </si>
  <si>
    <t>INE477L08097</t>
  </si>
  <si>
    <t>CARE AA+</t>
  </si>
  <si>
    <t>INE146O08092</t>
  </si>
  <si>
    <t>INE202B08785</t>
  </si>
  <si>
    <t>Name of the Scheme         : L&amp;T Short Term Bond Fund (An Open-ended Debt Scheme investing in instruments such that the Macaulay duration of the portfolio is between 1 year to 3 years)(Formerly Known as L&amp;T Short Term Opportunities Fund)</t>
  </si>
  <si>
    <t>INE556F08JF7</t>
  </si>
  <si>
    <t>INE916DA7QB8</t>
  </si>
  <si>
    <t>INE906B07FE6</t>
  </si>
  <si>
    <t>INE110L07120</t>
  </si>
  <si>
    <t>Larsen &amp; Toubro Limited **</t>
  </si>
  <si>
    <t>INE018A08AS1</t>
  </si>
  <si>
    <t>INE261F08AI7</t>
  </si>
  <si>
    <t>INE020B08BF0</t>
  </si>
  <si>
    <t>INE001A07RZ8</t>
  </si>
  <si>
    <t>UltraTech Cement Limited **</t>
  </si>
  <si>
    <t>INE481G08024</t>
  </si>
  <si>
    <t>INE752E07JH3</t>
  </si>
  <si>
    <t>INE020B08997</t>
  </si>
  <si>
    <t>Sundaram Finance Limited **</t>
  </si>
  <si>
    <t>INE002A08575</t>
  </si>
  <si>
    <t>INE031A08632</t>
  </si>
  <si>
    <t>INE029A07075</t>
  </si>
  <si>
    <t>INE020B08AF2</t>
  </si>
  <si>
    <t>INE296A07QQ5</t>
  </si>
  <si>
    <t>INE660A07PW2</t>
  </si>
  <si>
    <t>INE377Y07052</t>
  </si>
  <si>
    <t>INE0BTV15139</t>
  </si>
  <si>
    <t>INE0BTV15147</t>
  </si>
  <si>
    <t>INE0BTV15154</t>
  </si>
  <si>
    <t>INE0BTV15162</t>
  </si>
  <si>
    <t>INE0BTV15097</t>
  </si>
  <si>
    <t>INE0BTV15105</t>
  </si>
  <si>
    <t>INE0BTV15113</t>
  </si>
  <si>
    <t>INE0BTV15121</t>
  </si>
  <si>
    <t>07.72% GOI 25-MAY-2025</t>
  </si>
  <si>
    <t>IN0020150036</t>
  </si>
  <si>
    <t>07.35% GOI 22-JUN-2024</t>
  </si>
  <si>
    <t>IN0020090034</t>
  </si>
  <si>
    <t>Name of the Scheme        : L&amp;T Ultra Short Term Fund (An open ended ultra-short term debt scheme investing in instruments such that the Macaulay duration of the portfolio is between 3 months to 6 months)</t>
  </si>
  <si>
    <t>Name of the Scheme        : L&amp;T Gilt Fund (An open-ended debt scheme investing in government securities across maturity)</t>
  </si>
  <si>
    <t>07.26% GOI 14-JAN-2029</t>
  </si>
  <si>
    <t>IN0020180454</t>
  </si>
  <si>
    <t>Name of the Scheme        : L&amp;T Liquid Fund (An Open-ended liquid scheme)</t>
  </si>
  <si>
    <t>Name of the Scheme        : L&amp;T Resurgent India Bond Fund (An open ended medium term debt scheme investing in instruments such that the Macaulay duration of the portfolio is between 3 years to 4 years)(Formerly known as L&amp;T Resurgent India Corporate Bond Fund)</t>
  </si>
  <si>
    <t>Coastal Gujarat Power Limited (corporate guarantee of Tata Power Company Ltd) **</t>
  </si>
  <si>
    <t>INE295J08022</t>
  </si>
  <si>
    <t>IND AAA (CE)</t>
  </si>
  <si>
    <t>INE128M08011</t>
  </si>
  <si>
    <t>INE095A08066</t>
  </si>
  <si>
    <t>IOT Utkal Energy Services Limited (Long term take or pay agreement with IOCL) **</t>
  </si>
  <si>
    <t>INE310L07AA9</t>
  </si>
  <si>
    <t>INE555J07211</t>
  </si>
  <si>
    <t>INE555J07260</t>
  </si>
  <si>
    <t>INE555J07252</t>
  </si>
  <si>
    <t>INE555J07229</t>
  </si>
  <si>
    <t>INE555J07245</t>
  </si>
  <si>
    <t>INE128M08037</t>
  </si>
  <si>
    <t>INE555J07237</t>
  </si>
  <si>
    <t>INE0BTV15170</t>
  </si>
  <si>
    <t>INE0BTV15188</t>
  </si>
  <si>
    <t>INE0BTV15196</t>
  </si>
  <si>
    <t>INE0BTV15204</t>
  </si>
  <si>
    <t xml:space="preserve">$ Security is below investment grade or default  </t>
  </si>
  <si>
    <t>Value of Security Under Net Receivables</t>
  </si>
  <si>
    <t>Total Amount Due (Principal + Interest)  (Rs. in Lakhs)</t>
  </si>
  <si>
    <t>Amount (Rs. in Lakhs)</t>
  </si>
  <si>
    <t>INE202B07HQ0</t>
  </si>
  <si>
    <t>INE202B07IJ3</t>
  </si>
  <si>
    <t>INE202B07IK1</t>
  </si>
  <si>
    <t>Name of Security $</t>
  </si>
  <si>
    <t>Reliance Broadcast Network Limited SR-B11.60% 8OCT19NCD</t>
  </si>
  <si>
    <t>INE445K07155</t>
  </si>
  <si>
    <t>10.25% Reliance Broadcast Network Limited 10OCT19</t>
  </si>
  <si>
    <t>INE445K07189</t>
  </si>
  <si>
    <t>INE556F08JP6</t>
  </si>
  <si>
    <t>Bharti Telecom Limited **</t>
  </si>
  <si>
    <t>06.45% GOI 7-OCT-2029</t>
  </si>
  <si>
    <t>IN0020190362</t>
  </si>
  <si>
    <t>INE020B08591</t>
  </si>
  <si>
    <t>Export Import Bank of India **</t>
  </si>
  <si>
    <t>Export Import Bank of India</t>
  </si>
  <si>
    <t>07.17% GOI 08-JAN-2028</t>
  </si>
  <si>
    <t>IN0020170174</t>
  </si>
  <si>
    <t>INE514E08FP6</t>
  </si>
  <si>
    <t>INE001A07SI2</t>
  </si>
  <si>
    <t>INE906B07HF9</t>
  </si>
  <si>
    <t>INE261F08BY2</t>
  </si>
  <si>
    <t>INE053F07CA3</t>
  </si>
  <si>
    <t>INE752E08601</t>
  </si>
  <si>
    <t>L&amp;T Metro Rail (Hyderabad) Limited (Put Option On L&amp;T Limited ) **</t>
  </si>
  <si>
    <t>INE733E08148</t>
  </si>
  <si>
    <t>INE557F08FI7</t>
  </si>
  <si>
    <t>Name of the Scheme        : L&amp;T Overnight Fund (An open ended overnight fund) ( Formerly knows as L&amp;T Cash Fund)</t>
  </si>
  <si>
    <t>INE556F08JH3</t>
  </si>
  <si>
    <t>INE906B07HP8</t>
  </si>
  <si>
    <t>INE514E16BS2</t>
  </si>
  <si>
    <t>INE261F08CD4</t>
  </si>
  <si>
    <t>INE557F08FJ5</t>
  </si>
  <si>
    <t>INE001A07SK8</t>
  </si>
  <si>
    <t>INE001A07SH4</t>
  </si>
  <si>
    <t>INE261F16538</t>
  </si>
  <si>
    <t>INE752E08577</t>
  </si>
  <si>
    <t>INE028A16CG4</t>
  </si>
  <si>
    <t>INE002A08476</t>
  </si>
  <si>
    <t>06.18% GOI 04-NOV-2024</t>
  </si>
  <si>
    <t>IN0020190396</t>
  </si>
  <si>
    <t>INE028A16CE9</t>
  </si>
  <si>
    <t>ICICI Securities Limited **</t>
  </si>
  <si>
    <t>INE941D07133</t>
  </si>
  <si>
    <t>INE906B07HG7</t>
  </si>
  <si>
    <t>INE941D07158</t>
  </si>
  <si>
    <t>INE941D07166</t>
  </si>
  <si>
    <t>INE400K07051</t>
  </si>
  <si>
    <t>In case of below securities, AMC has adopted a Fair valuation and have not  taken the prices provided by the valuation agencies. Details of instances are available at the below mentioned links:</t>
  </si>
  <si>
    <t>Name of the securities</t>
  </si>
  <si>
    <t>Link</t>
  </si>
  <si>
    <t>https://www.ltfs.com/content/dam/lnt-financial-services/lnt-mutual-fund/downloads/valuation-policy/RBNL-Valuation-Disclosure-Note.pdf</t>
  </si>
  <si>
    <t>REL BRO NETWORK LTD -C 11.60% 08OCT20NCD</t>
  </si>
  <si>
    <t>INE002A14FP8</t>
  </si>
  <si>
    <t>Oriental Nagpur Betul Highway Limited (Nhai Annuity Receivables) **</t>
  </si>
  <si>
    <t>INE105N07167</t>
  </si>
  <si>
    <t>INE028A16CD1</t>
  </si>
  <si>
    <t>INE242A08460</t>
  </si>
  <si>
    <t>INE105N07175</t>
  </si>
  <si>
    <t>INE105N07159</t>
  </si>
  <si>
    <t>06.79% GOI 15-MAY-2027</t>
  </si>
  <si>
    <t>IN0020170026</t>
  </si>
  <si>
    <t>06.19% GOI 16-SEP-2034</t>
  </si>
  <si>
    <t>IN0020200096</t>
  </si>
  <si>
    <t>Market value includes accrued interest</t>
  </si>
  <si>
    <t>Dewan Housing Finance Corporation Limited ** Basel II Compliant Upper Tier 2 Bond</t>
  </si>
  <si>
    <t>Bajaj Housing Finance Limited **</t>
  </si>
  <si>
    <t>05.22% GOI 15-JUN-2025</t>
  </si>
  <si>
    <t>IN0020200112</t>
  </si>
  <si>
    <t>INE261F08CA0</t>
  </si>
  <si>
    <t>State Bank Of India **Basel III Compliant AT 1 Bond</t>
  </si>
  <si>
    <t>IndusInd Bank Limited ** Basel III Compliant AT 1 Bond</t>
  </si>
  <si>
    <t>Patel Knr Heavy Infrastructures Limited (Nhai Annuity Receivables) **</t>
  </si>
  <si>
    <t>Yield to Maturity (%)</t>
  </si>
  <si>
    <t>HDFC Bank Limited **Basel III Compliant AT 1 Bond</t>
  </si>
  <si>
    <t>INE001A07SN2</t>
  </si>
  <si>
    <t>Muthoot Finance Limited **</t>
  </si>
  <si>
    <t>INE414G07CM0</t>
  </si>
  <si>
    <t>INE001A07SJ0</t>
  </si>
  <si>
    <t>State Bank Of India **Basel III Compliant Tier 2 Bond</t>
  </si>
  <si>
    <t>Tata Steel Limited **</t>
  </si>
  <si>
    <t>BWR AA</t>
  </si>
  <si>
    <t>INE081A08181</t>
  </si>
  <si>
    <t>INE414G07DR7</t>
  </si>
  <si>
    <t>INE403D08066</t>
  </si>
  <si>
    <t>INE020B08CV5</t>
  </si>
  <si>
    <t>INE115A07OK5</t>
  </si>
  <si>
    <t>Aditya Birla Fashion and Retail Limited **</t>
  </si>
  <si>
    <t>INE095A16J91</t>
  </si>
  <si>
    <t>INE242A08437</t>
  </si>
  <si>
    <t>6.47% MAHARSHTRA SDL 21-OCT-2028</t>
  </si>
  <si>
    <t>IN2220200272</t>
  </si>
  <si>
    <t>INE115A14CQ3</t>
  </si>
  <si>
    <t>INE001A14WW1</t>
  </si>
  <si>
    <t>INE377Y14744</t>
  </si>
  <si>
    <t>INE110L07070</t>
  </si>
  <si>
    <t>INE238A166U3</t>
  </si>
  <si>
    <t>INE094A08085</t>
  </si>
  <si>
    <t>INE134E08LB1</t>
  </si>
  <si>
    <t>INE134E08KW9</t>
  </si>
  <si>
    <t>INE020B08DC3</t>
  </si>
  <si>
    <t>Nabha Power Limited **</t>
  </si>
  <si>
    <t>ICRA AAA (CE)</t>
  </si>
  <si>
    <t>INE445L08383</t>
  </si>
  <si>
    <t>INE134E08JB5</t>
  </si>
  <si>
    <t>Bahadur Chand Investments Private Limited **</t>
  </si>
  <si>
    <t>INE087M14959</t>
  </si>
  <si>
    <t>05.15% GOI 09-NOV-2025</t>
  </si>
  <si>
    <t>IN0020200278</t>
  </si>
  <si>
    <t>INE238A167U1</t>
  </si>
  <si>
    <t>INE020B08CL6</t>
  </si>
  <si>
    <t>INE514E16BV6</t>
  </si>
  <si>
    <t>IndusInd Bank Limited</t>
  </si>
  <si>
    <t>Bajaj Finance Limited **</t>
  </si>
  <si>
    <t>INE018A08AR3</t>
  </si>
  <si>
    <t>Network18 Media &amp; Investments Limited **</t>
  </si>
  <si>
    <t>Tata Power Company Limited **</t>
  </si>
  <si>
    <t>INE020B08CO0</t>
  </si>
  <si>
    <t>CARE AA</t>
  </si>
  <si>
    <t>INE028A08083</t>
  </si>
  <si>
    <t>INE001A07SU7</t>
  </si>
  <si>
    <t>INE053F07CU1</t>
  </si>
  <si>
    <t>INE134E08JD1</t>
  </si>
  <si>
    <t>INE020B08CD3</t>
  </si>
  <si>
    <t>INE053F07BW9</t>
  </si>
  <si>
    <t>Hindalco Industries Limited **</t>
  </si>
  <si>
    <t>INE038A07274</t>
  </si>
  <si>
    <t>INE020B08AP1</t>
  </si>
  <si>
    <t>Manappuram Finance Limited **</t>
  </si>
  <si>
    <t>Tata Projects Limited **</t>
  </si>
  <si>
    <t>IND AA</t>
  </si>
  <si>
    <t>INE522D07BE6</t>
  </si>
  <si>
    <t>INE725H08022</t>
  </si>
  <si>
    <t>INE261F16579</t>
  </si>
  <si>
    <t>INE261F16587</t>
  </si>
  <si>
    <t>INE237A163M8</t>
  </si>
  <si>
    <t>INE002A14HF5</t>
  </si>
  <si>
    <t>INE733E14AD7</t>
  </si>
  <si>
    <t>08.20% GOI 15-FEB-2022</t>
  </si>
  <si>
    <t>IN0020060037</t>
  </si>
  <si>
    <t>INE134E08KN8</t>
  </si>
  <si>
    <t>Jamnagar Utilities and Power Pvt Limited **</t>
  </si>
  <si>
    <t>HDFC Securities Limited **</t>
  </si>
  <si>
    <t>INE261F14HM2</t>
  </si>
  <si>
    <t>INE245A14EJ9</t>
  </si>
  <si>
    <t>INE002A14HE8</t>
  </si>
  <si>
    <t>INE242A14SY5</t>
  </si>
  <si>
    <t>INE936D14071</t>
  </si>
  <si>
    <t>INE514E14PG2</t>
  </si>
  <si>
    <t>INE763G14JV2</t>
  </si>
  <si>
    <t>INE763G14JO7</t>
  </si>
  <si>
    <t>INE700G14421</t>
  </si>
  <si>
    <t>364 DAYS T-BILL 22-APR-21</t>
  </si>
  <si>
    <t>182 DAYS T-BILL 29-APR-21</t>
  </si>
  <si>
    <t>364 DAYS T-BILL 13-MAY-21</t>
  </si>
  <si>
    <t>364 DAYS T-BILL 29-APR-21</t>
  </si>
  <si>
    <t>91 DAYS T-BILL 06-MAY-2021</t>
  </si>
  <si>
    <t>IN002020Z030</t>
  </si>
  <si>
    <t>IN002020Y298</t>
  </si>
  <si>
    <t>IN002020Z063</t>
  </si>
  <si>
    <t>IN002020Z048</t>
  </si>
  <si>
    <t>IN002020X464</t>
  </si>
  <si>
    <t>Bank Of Baroda</t>
  </si>
  <si>
    <t>INE238A163V8</t>
  </si>
  <si>
    <t>INE028A16CH2</t>
  </si>
  <si>
    <t>INE002A14GE0</t>
  </si>
  <si>
    <t>INE261F14HG4</t>
  </si>
  <si>
    <t>INE870H14MF0</t>
  </si>
  <si>
    <t>Bank of Baroda ** Basel III Compliant AT 1 Bond</t>
  </si>
  <si>
    <t>Tata Capital Financial Services Limited **</t>
  </si>
  <si>
    <t>INE306N07KT2</t>
  </si>
  <si>
    <t>INE752E14492</t>
  </si>
  <si>
    <t>INE242A14TD7</t>
  </si>
  <si>
    <t>INE556F14HV6</t>
  </si>
  <si>
    <t>INE733E14AG0</t>
  </si>
  <si>
    <t>INE261F14HF6</t>
  </si>
  <si>
    <t>91 DAYS T-BILL 29-APR-21</t>
  </si>
  <si>
    <t>91 DAYS T-BILL 03-JUN-21</t>
  </si>
  <si>
    <t>IN002020X456</t>
  </si>
  <si>
    <t>IN002020X506</t>
  </si>
  <si>
    <t>Portfolio as on  March 31 ,2021</t>
  </si>
  <si>
    <t>ICRA AA+</t>
  </si>
  <si>
    <t>CRISIL A1+</t>
  </si>
  <si>
    <t>182 DAYS T-BILL 15-JUL-21</t>
  </si>
  <si>
    <t>364 DAYS T-BILL 05-AUG-2021</t>
  </si>
  <si>
    <t>182 DAYS T-BILL 08-JUL-21</t>
  </si>
  <si>
    <t>IN002020Y413</t>
  </si>
  <si>
    <t>IN002020Z188</t>
  </si>
  <si>
    <t>IN002020Y405</t>
  </si>
  <si>
    <t>08.08% GOI 02-AUG-2022</t>
  </si>
  <si>
    <t>IN0020070028</t>
  </si>
  <si>
    <t>REC Limited **</t>
  </si>
  <si>
    <t>INE020B08BO2</t>
  </si>
  <si>
    <t>INE261F08CN3</t>
  </si>
  <si>
    <t>INE261F08CP8</t>
  </si>
  <si>
    <t>INE053F07BA5</t>
  </si>
  <si>
    <t>INE238A168U9</t>
  </si>
  <si>
    <t>Sun Pharmaceuticals Industries Limited **</t>
  </si>
  <si>
    <t>Indus Towers Limited **</t>
  </si>
  <si>
    <t>Kotak Securities Limited **</t>
  </si>
  <si>
    <t>INE514E14PE7</t>
  </si>
  <si>
    <t>INE115A14CX9</t>
  </si>
  <si>
    <t>INE044A14583</t>
  </si>
  <si>
    <t>INE700G14504</t>
  </si>
  <si>
    <t>INE121J14069</t>
  </si>
  <si>
    <t>INE296A14QR9</t>
  </si>
  <si>
    <t>INE001A14WP5</t>
  </si>
  <si>
    <t>INE028E14IB9</t>
  </si>
  <si>
    <t>364 DAYS T-BILL 01-JUL-21</t>
  </si>
  <si>
    <t>364 DAYS T-BILL 7-MAY-21</t>
  </si>
  <si>
    <t>182 DAYS T-BILL 01-JUL-21</t>
  </si>
  <si>
    <t>364 DAYS T-BILL 17-JUN-21</t>
  </si>
  <si>
    <t>IN002020Z139</t>
  </si>
  <si>
    <t>IN002020Z055</t>
  </si>
  <si>
    <t>IN002020Y397</t>
  </si>
  <si>
    <t>IN002020Z113</t>
  </si>
  <si>
    <t>07.16% GOI 20-MAY-2023</t>
  </si>
  <si>
    <t>IN0020130012</t>
  </si>
  <si>
    <t>08.79% GOI 8-NOV-2021</t>
  </si>
  <si>
    <t>IN0020110030</t>
  </si>
  <si>
    <t>91 DAYS T-BILL 11-JUN-21</t>
  </si>
  <si>
    <t>IN002020X514</t>
  </si>
  <si>
    <t>Mahindra &amp; Mahindra Financial Services Limited **</t>
  </si>
  <si>
    <t>INE774D07TF2</t>
  </si>
  <si>
    <t>Kotak Mahindra Investments Limited **</t>
  </si>
  <si>
    <t>INE975F07GM3</t>
  </si>
  <si>
    <t>INE514E14PL2</t>
  </si>
  <si>
    <t>INE700G14496</t>
  </si>
  <si>
    <t>364 DAYS T-BILL 27-MAY-21</t>
  </si>
  <si>
    <t>364 DAYS T-BILL 10-Jun-2021</t>
  </si>
  <si>
    <t>364 DAYS T-BILL 03-Jun-2021</t>
  </si>
  <si>
    <t>IN002020Z089</t>
  </si>
  <si>
    <t>IN002020Z105</t>
  </si>
  <si>
    <t>IN002020Z097</t>
  </si>
  <si>
    <t>INE414G07EN4</t>
  </si>
  <si>
    <t>INE522D07BG1</t>
  </si>
  <si>
    <t>Andhra Pradesh Expressway Limited (Nhai Annuity Receivables)</t>
  </si>
  <si>
    <t>Aggregate value of investments made by other schemes of L &amp; T Mutual Fund are amounting to Rs. 62,148.21 Lakhs.</t>
  </si>
  <si>
    <t>Dewan Housing Finance Corporation Limited 09.10% 16AUG19 NCD ~</t>
  </si>
  <si>
    <t>~ Holdings were sold on 06th July, 2020</t>
  </si>
  <si>
    <t>Dewan Housing Finance Corporation Limited 09.05% 09SEP2019 NCD ~</t>
  </si>
  <si>
    <t>9.10% Dewan Housing Finance Corporation Limited 09SEP2019 NCD ~</t>
  </si>
  <si>
    <t>Pursuant to SEBI circular SEBI/HO/IMD/DF4/CIR/P/2019/102  dated September 24, 2019 read with circular no. SEBI/HO/IMD/DF4/CIR/P/2019/41 dated March 22, 2019, below are the total outstanding exposure in securities default beyond their maturity date.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</si>
</sst>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\%;\-0.00\%"/>
    <numFmt numFmtId="174" formatCode="[$Rs. -400A]#,##0.0000"/>
    <numFmt numFmtId="175" formatCode="#,##0.0000"/>
    <numFmt numFmtId="176" formatCode="0.000"/>
    <numFmt numFmtId="177" formatCode="[$Re -400A]#,##0.0000"/>
    <numFmt numFmtId="178" formatCode="_(* #,##0.0000_);_(* \(#,##0.0000\);_(* &quot;-&quot;??_);_(@_)"/>
    <numFmt numFmtId="179" formatCode="#,##0.00%"/>
    <numFmt numFmtId="180" formatCode="#,##0.00;\(#,##0.00\)"/>
    <numFmt numFmtId="181" formatCode="#,###.00;\(#,###.00\);#.00"/>
    <numFmt numFmtId="182" formatCode="#,##0.00\%"/>
    <numFmt numFmtId="183" formatCode="[$Rs. -400A]#,##0.000"/>
    <numFmt numFmtId="184" formatCode="[$Re -400A]#,##0.00000000"/>
    <numFmt numFmtId="185" formatCode="dd/mmm/yyyy"/>
    <numFmt numFmtId="186" formatCode="[$Rs -400A]#,##0.0000"/>
    <numFmt numFmtId="187" formatCode="[$Rs. -400A]#,##0.0000000"/>
    <numFmt numFmtId="188" formatCode="[$-409]d/mmm/yyyy;@"/>
    <numFmt numFmtId="189" formatCode="#,##0.0"/>
    <numFmt numFmtId="190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Trebuchet MS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8" fillId="0" borderId="0" xfId="65" applyFont="1" applyFill="1">
      <alignment/>
      <protection/>
    </xf>
    <xf numFmtId="0" fontId="0" fillId="0" borderId="0" xfId="62" applyFont="1">
      <alignment/>
      <protection/>
    </xf>
    <xf numFmtId="0" fontId="8" fillId="33" borderId="0" xfId="61" applyFont="1" applyFill="1">
      <alignment/>
      <protection/>
    </xf>
    <xf numFmtId="0" fontId="33" fillId="33" borderId="10" xfId="61" applyFont="1" applyFill="1" applyBorder="1" applyAlignment="1">
      <alignment horizontal="left" vertical="top" readingOrder="1"/>
      <protection/>
    </xf>
    <xf numFmtId="0" fontId="33" fillId="33" borderId="0" xfId="61" applyFont="1" applyFill="1" applyBorder="1" applyAlignment="1">
      <alignment horizontal="left" vertical="top"/>
      <protection/>
    </xf>
    <xf numFmtId="4" fontId="8" fillId="33" borderId="0" xfId="61" applyNumberFormat="1" applyFont="1" applyFill="1" applyBorder="1" applyAlignment="1">
      <alignment vertical="top"/>
      <protection/>
    </xf>
    <xf numFmtId="0" fontId="8" fillId="33" borderId="0" xfId="61" applyFont="1" applyFill="1" applyBorder="1" applyAlignment="1">
      <alignment vertical="top"/>
      <protection/>
    </xf>
    <xf numFmtId="0" fontId="8" fillId="33" borderId="11" xfId="61" applyFont="1" applyFill="1" applyBorder="1" applyAlignment="1">
      <alignment horizontal="left" vertical="top"/>
      <protection/>
    </xf>
    <xf numFmtId="0" fontId="33" fillId="0" borderId="10" xfId="61" applyFont="1" applyFill="1" applyBorder="1" applyAlignment="1">
      <alignment horizontal="left" vertical="top" readingOrder="1"/>
      <protection/>
    </xf>
    <xf numFmtId="4" fontId="33" fillId="33" borderId="0" xfId="61" applyNumberFormat="1" applyFont="1" applyFill="1" applyBorder="1" applyAlignment="1">
      <alignment horizontal="left" vertical="top"/>
      <protection/>
    </xf>
    <xf numFmtId="0" fontId="33" fillId="33" borderId="11" xfId="61" applyFont="1" applyFill="1" applyBorder="1" applyAlignment="1">
      <alignment horizontal="left" vertical="top"/>
      <protection/>
    </xf>
    <xf numFmtId="0" fontId="33" fillId="33" borderId="0" xfId="61" applyFont="1" applyFill="1" applyBorder="1" applyAlignment="1">
      <alignment horizontal="left" vertical="top" readingOrder="1"/>
      <protection/>
    </xf>
    <xf numFmtId="4" fontId="33" fillId="33" borderId="0" xfId="61" applyNumberFormat="1" applyFont="1" applyFill="1" applyBorder="1" applyAlignment="1">
      <alignment horizontal="left" vertical="top" readingOrder="1"/>
      <protection/>
    </xf>
    <xf numFmtId="0" fontId="33" fillId="33" borderId="11" xfId="61" applyFont="1" applyFill="1" applyBorder="1" applyAlignment="1">
      <alignment horizontal="left" vertical="top" readingOrder="1"/>
      <protection/>
    </xf>
    <xf numFmtId="0" fontId="33" fillId="0" borderId="0" xfId="61" applyFont="1" applyFill="1" applyBorder="1" applyAlignment="1">
      <alignment horizontal="left" vertical="top" readingOrder="1"/>
      <protection/>
    </xf>
    <xf numFmtId="4" fontId="33" fillId="0" borderId="0" xfId="61" applyNumberFormat="1" applyFont="1" applyFill="1" applyBorder="1" applyAlignment="1">
      <alignment horizontal="left" vertical="top" readingOrder="1"/>
      <protection/>
    </xf>
    <xf numFmtId="0" fontId="33" fillId="0" borderId="11" xfId="61" applyFont="1" applyFill="1" applyBorder="1" applyAlignment="1">
      <alignment horizontal="left" vertical="top" readingOrder="1"/>
      <protection/>
    </xf>
    <xf numFmtId="0" fontId="8" fillId="0" borderId="0" xfId="61" applyFont="1" applyFill="1">
      <alignment/>
      <protection/>
    </xf>
    <xf numFmtId="0" fontId="33" fillId="0" borderId="12" xfId="61" applyFont="1" applyFill="1" applyBorder="1" applyAlignment="1">
      <alignment horizontal="left" vertical="top" readingOrder="1"/>
      <protection/>
    </xf>
    <xf numFmtId="0" fontId="33" fillId="0" borderId="12" xfId="61" applyFont="1" applyFill="1" applyBorder="1" applyAlignment="1">
      <alignment horizontal="center" vertical="top" readingOrder="1"/>
      <protection/>
    </xf>
    <xf numFmtId="4" fontId="33" fillId="0" borderId="12" xfId="61" applyNumberFormat="1" applyFont="1" applyFill="1" applyBorder="1" applyAlignment="1">
      <alignment horizontal="center" vertical="top" readingOrder="1"/>
      <protection/>
    </xf>
    <xf numFmtId="0" fontId="33" fillId="0" borderId="12" xfId="61" applyNumberFormat="1" applyFont="1" applyFill="1" applyBorder="1" applyAlignment="1">
      <alignment horizontal="center" vertical="top" wrapText="1" readingOrder="1"/>
      <protection/>
    </xf>
    <xf numFmtId="0" fontId="33" fillId="0" borderId="13" xfId="61" applyFont="1" applyFill="1" applyBorder="1" applyAlignment="1">
      <alignment horizontal="center" vertical="top" wrapText="1" readingOrder="1"/>
      <protection/>
    </xf>
    <xf numFmtId="0" fontId="0" fillId="0" borderId="0" xfId="62" applyFont="1" applyFill="1">
      <alignment/>
      <protection/>
    </xf>
    <xf numFmtId="0" fontId="33" fillId="0" borderId="10" xfId="61" applyFont="1" applyFill="1" applyBorder="1" applyAlignment="1">
      <alignment horizontal="center" vertical="top" readingOrder="1"/>
      <protection/>
    </xf>
    <xf numFmtId="3" fontId="33" fillId="0" borderId="10" xfId="61" applyNumberFormat="1" applyFont="1" applyFill="1" applyBorder="1" applyAlignment="1">
      <alignment horizontal="center" vertical="top" readingOrder="1"/>
      <protection/>
    </xf>
    <xf numFmtId="171" fontId="33" fillId="0" borderId="10" xfId="61" applyNumberFormat="1" applyFont="1" applyFill="1" applyBorder="1" applyAlignment="1">
      <alignment horizontal="center" vertical="top" wrapText="1" readingOrder="1"/>
      <protection/>
    </xf>
    <xf numFmtId="171" fontId="33" fillId="0" borderId="14" xfId="61" applyNumberFormat="1" applyFont="1" applyFill="1" applyBorder="1" applyAlignment="1">
      <alignment horizontal="center" vertical="top" wrapText="1" readingOrder="1"/>
      <protection/>
    </xf>
    <xf numFmtId="0" fontId="33" fillId="0" borderId="10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3" fontId="8" fillId="0" borderId="10" xfId="61" applyNumberFormat="1" applyFont="1" applyFill="1" applyBorder="1" applyAlignment="1">
      <alignment/>
      <protection/>
    </xf>
    <xf numFmtId="171" fontId="8" fillId="0" borderId="10" xfId="61" applyNumberFormat="1" applyFont="1" applyFill="1" applyBorder="1" applyAlignment="1">
      <alignment/>
      <protection/>
    </xf>
    <xf numFmtId="171" fontId="8" fillId="0" borderId="14" xfId="61" applyNumberFormat="1" applyFont="1" applyFill="1" applyBorder="1" applyAlignment="1">
      <alignment/>
      <protection/>
    </xf>
    <xf numFmtId="0" fontId="8" fillId="0" borderId="14" xfId="61" applyFont="1" applyFill="1" applyBorder="1" applyAlignment="1">
      <alignment horizontal="left"/>
      <protection/>
    </xf>
    <xf numFmtId="0" fontId="33" fillId="0" borderId="10" xfId="61" applyFont="1" applyFill="1" applyBorder="1" applyAlignment="1">
      <alignment/>
      <protection/>
    </xf>
    <xf numFmtId="172" fontId="8" fillId="0" borderId="10" xfId="44" applyNumberFormat="1" applyFont="1" applyFill="1" applyBorder="1" applyAlignment="1">
      <alignment/>
    </xf>
    <xf numFmtId="49" fontId="4" fillId="34" borderId="15" xfId="61" applyNumberFormat="1" applyFont="1" applyFill="1" applyBorder="1" applyAlignment="1">
      <alignment horizontal="center"/>
      <protection/>
    </xf>
    <xf numFmtId="4" fontId="8" fillId="0" borderId="14" xfId="65" applyNumberFormat="1" applyFont="1" applyFill="1" applyBorder="1">
      <alignment/>
      <protection/>
    </xf>
    <xf numFmtId="49" fontId="3" fillId="34" borderId="15" xfId="61" applyNumberFormat="1" applyFont="1" applyFill="1" applyBorder="1" applyAlignment="1">
      <alignment horizontal="left"/>
      <protection/>
    </xf>
    <xf numFmtId="173" fontId="3" fillId="34" borderId="15" xfId="61" applyNumberFormat="1" applyFont="1" applyFill="1" applyBorder="1" applyAlignment="1">
      <alignment horizontal="right"/>
      <protection/>
    </xf>
    <xf numFmtId="172" fontId="8" fillId="0" borderId="0" xfId="61" applyNumberFormat="1" applyFont="1" applyFill="1">
      <alignment/>
      <protection/>
    </xf>
    <xf numFmtId="172" fontId="33" fillId="0" borderId="10" xfId="44" applyNumberFormat="1" applyFont="1" applyFill="1" applyBorder="1" applyAlignment="1">
      <alignment/>
    </xf>
    <xf numFmtId="171" fontId="33" fillId="0" borderId="12" xfId="61" applyNumberFormat="1" applyFont="1" applyFill="1" applyBorder="1" applyAlignment="1">
      <alignment/>
      <protection/>
    </xf>
    <xf numFmtId="171" fontId="33" fillId="0" borderId="13" xfId="61" applyNumberFormat="1" applyFont="1" applyFill="1" applyBorder="1" applyAlignment="1">
      <alignment/>
      <protection/>
    </xf>
    <xf numFmtId="171" fontId="33" fillId="0" borderId="14" xfId="61" applyNumberFormat="1" applyFont="1" applyFill="1" applyBorder="1" applyAlignment="1">
      <alignment/>
      <protection/>
    </xf>
    <xf numFmtId="171" fontId="8" fillId="0" borderId="14" xfId="61" applyNumberFormat="1" applyFont="1" applyFill="1" applyBorder="1" applyAlignment="1">
      <alignment horizontal="left"/>
      <protection/>
    </xf>
    <xf numFmtId="0" fontId="33" fillId="0" borderId="0" xfId="61" applyFont="1" applyFill="1">
      <alignment/>
      <protection/>
    </xf>
    <xf numFmtId="172" fontId="8" fillId="0" borderId="10" xfId="44" applyNumberFormat="1" applyFont="1" applyFill="1" applyBorder="1" applyAlignment="1">
      <alignment/>
    </xf>
    <xf numFmtId="171" fontId="8" fillId="0" borderId="10" xfId="61" applyNumberFormat="1" applyFont="1" applyFill="1" applyBorder="1">
      <alignment/>
      <protection/>
    </xf>
    <xf numFmtId="0" fontId="33" fillId="0" borderId="16" xfId="61" applyFont="1" applyFill="1" applyBorder="1">
      <alignment/>
      <protection/>
    </xf>
    <xf numFmtId="3" fontId="33" fillId="0" borderId="16" xfId="61" applyNumberFormat="1" applyFont="1" applyFill="1" applyBorder="1">
      <alignment/>
      <protection/>
    </xf>
    <xf numFmtId="171" fontId="33" fillId="0" borderId="12" xfId="61" applyNumberFormat="1" applyFont="1" applyFill="1" applyBorder="1">
      <alignment/>
      <protection/>
    </xf>
    <xf numFmtId="171" fontId="33" fillId="0" borderId="13" xfId="61" applyNumberFormat="1" applyFont="1" applyFill="1" applyBorder="1">
      <alignment/>
      <protection/>
    </xf>
    <xf numFmtId="171" fontId="33" fillId="0" borderId="17" xfId="61" applyNumberFormat="1" applyFont="1" applyFill="1" applyBorder="1">
      <alignment/>
      <protection/>
    </xf>
    <xf numFmtId="171" fontId="8" fillId="0" borderId="17" xfId="61" applyNumberFormat="1" applyFont="1" applyFill="1" applyBorder="1" applyAlignment="1">
      <alignment horizontal="left"/>
      <protection/>
    </xf>
    <xf numFmtId="0" fontId="8" fillId="33" borderId="10" xfId="61" applyFont="1" applyFill="1" applyBorder="1">
      <alignment/>
      <protection/>
    </xf>
    <xf numFmtId="0" fontId="33" fillId="33" borderId="0" xfId="61" applyFont="1" applyFill="1" applyBorder="1">
      <alignment/>
      <protection/>
    </xf>
    <xf numFmtId="3" fontId="33" fillId="33" borderId="0" xfId="61" applyNumberFormat="1" applyFont="1" applyFill="1" applyBorder="1">
      <alignment/>
      <protection/>
    </xf>
    <xf numFmtId="171" fontId="33" fillId="33" borderId="0" xfId="61" applyNumberFormat="1" applyFont="1" applyFill="1" applyBorder="1">
      <alignment/>
      <protection/>
    </xf>
    <xf numFmtId="171" fontId="8" fillId="33" borderId="11" xfId="61" applyNumberFormat="1" applyFont="1" applyFill="1" applyBorder="1" applyAlignment="1">
      <alignment horizontal="left"/>
      <protection/>
    </xf>
    <xf numFmtId="0" fontId="33" fillId="33" borderId="0" xfId="61" applyFont="1" applyFill="1">
      <alignment/>
      <protection/>
    </xf>
    <xf numFmtId="178" fontId="51" fillId="0" borderId="0" xfId="64" applyNumberFormat="1">
      <alignment/>
      <protection/>
    </xf>
    <xf numFmtId="0" fontId="8" fillId="0" borderId="0" xfId="62" applyFont="1" applyFill="1" applyBorder="1" applyAlignment="1">
      <alignment horizontal="left" vertical="top" readingOrder="1"/>
      <protection/>
    </xf>
    <xf numFmtId="0" fontId="8" fillId="0" borderId="11" xfId="62" applyFont="1" applyFill="1" applyBorder="1" applyAlignment="1">
      <alignment horizontal="left"/>
      <protection/>
    </xf>
    <xf numFmtId="0" fontId="8" fillId="33" borderId="0" xfId="61" applyFont="1" applyFill="1" applyAlignment="1">
      <alignment horizontal="left"/>
      <protection/>
    </xf>
    <xf numFmtId="4" fontId="8" fillId="33" borderId="0" xfId="61" applyNumberFormat="1" applyFont="1" applyFill="1">
      <alignment/>
      <protection/>
    </xf>
    <xf numFmtId="171" fontId="8" fillId="33" borderId="0" xfId="61" applyNumberFormat="1" applyFont="1" applyFill="1">
      <alignment/>
      <protection/>
    </xf>
    <xf numFmtId="0" fontId="33" fillId="0" borderId="0" xfId="61" applyFont="1" applyFill="1" applyBorder="1" applyAlignment="1">
      <alignment horizontal="left" vertical="top"/>
      <protection/>
    </xf>
    <xf numFmtId="4" fontId="8" fillId="0" borderId="0" xfId="61" applyNumberFormat="1" applyFont="1" applyFill="1" applyBorder="1" applyAlignment="1">
      <alignment vertical="top"/>
      <protection/>
    </xf>
    <xf numFmtId="0" fontId="8" fillId="0" borderId="0" xfId="61" applyFont="1" applyFill="1" applyBorder="1" applyAlignment="1">
      <alignment vertical="top"/>
      <protection/>
    </xf>
    <xf numFmtId="0" fontId="8" fillId="0" borderId="11" xfId="61" applyFont="1" applyFill="1" applyBorder="1" applyAlignment="1">
      <alignment horizontal="left" vertical="top"/>
      <protection/>
    </xf>
    <xf numFmtId="4" fontId="33" fillId="0" borderId="0" xfId="61" applyNumberFormat="1" applyFont="1" applyFill="1" applyBorder="1" applyAlignment="1">
      <alignment horizontal="left" vertical="top"/>
      <protection/>
    </xf>
    <xf numFmtId="0" fontId="33" fillId="0" borderId="11" xfId="61" applyFont="1" applyFill="1" applyBorder="1" applyAlignment="1">
      <alignment horizontal="left" vertical="top"/>
      <protection/>
    </xf>
    <xf numFmtId="49" fontId="5" fillId="34" borderId="15" xfId="61" applyNumberFormat="1" applyFont="1" applyFill="1" applyBorder="1" applyAlignment="1">
      <alignment horizontal="center" vertical="center"/>
      <protection/>
    </xf>
    <xf numFmtId="3" fontId="33" fillId="0" borderId="18" xfId="61" applyNumberFormat="1" applyFont="1" applyFill="1" applyBorder="1" applyAlignment="1">
      <alignment horizontal="center" vertical="top" readingOrder="1"/>
      <protection/>
    </xf>
    <xf numFmtId="49" fontId="6" fillId="34" borderId="15" xfId="61" applyNumberFormat="1" applyFont="1" applyFill="1" applyBorder="1" applyAlignment="1">
      <alignment horizontal="left"/>
      <protection/>
    </xf>
    <xf numFmtId="179" fontId="6" fillId="34" borderId="15" xfId="61" applyNumberFormat="1" applyFont="1" applyFill="1" applyBorder="1" applyAlignment="1">
      <alignment horizontal="right"/>
      <protection/>
    </xf>
    <xf numFmtId="3" fontId="33" fillId="0" borderId="14" xfId="61" applyNumberFormat="1" applyFont="1" applyFill="1" applyBorder="1" applyAlignment="1">
      <alignment horizontal="center" vertical="top" readingOrder="1"/>
      <protection/>
    </xf>
    <xf numFmtId="0" fontId="8" fillId="0" borderId="10" xfId="61" applyFont="1" applyFill="1" applyBorder="1" applyAlignment="1">
      <alignment horizontal="left" vertical="top" readingOrder="1"/>
      <protection/>
    </xf>
    <xf numFmtId="172" fontId="8" fillId="0" borderId="14" xfId="44" applyNumberFormat="1" applyFont="1" applyFill="1" applyBorder="1" applyAlignment="1">
      <alignment horizontal="center" vertical="top" readingOrder="1"/>
    </xf>
    <xf numFmtId="171" fontId="8" fillId="0" borderId="10" xfId="61" applyNumberFormat="1" applyFont="1" applyFill="1" applyBorder="1" applyAlignment="1">
      <alignment horizontal="center" vertical="top" wrapText="1" readingOrder="1"/>
      <protection/>
    </xf>
    <xf numFmtId="4" fontId="8" fillId="0" borderId="14" xfId="69" applyNumberFormat="1" applyFont="1" applyFill="1" applyBorder="1" applyAlignment="1">
      <alignment/>
    </xf>
    <xf numFmtId="4" fontId="8" fillId="0" borderId="0" xfId="69" applyNumberFormat="1" applyFont="1" applyFill="1" applyAlignment="1">
      <alignment/>
    </xf>
    <xf numFmtId="173" fontId="3" fillId="34" borderId="0" xfId="61" applyNumberFormat="1" applyFont="1" applyFill="1" applyBorder="1" applyAlignment="1">
      <alignment horizontal="right"/>
      <protection/>
    </xf>
    <xf numFmtId="3" fontId="33" fillId="0" borderId="14" xfId="61" applyNumberFormat="1" applyFont="1" applyFill="1" applyBorder="1" applyAlignment="1">
      <alignment/>
      <protection/>
    </xf>
    <xf numFmtId="4" fontId="8" fillId="0" borderId="14" xfId="61" applyNumberFormat="1" applyFont="1" applyFill="1" applyBorder="1" applyAlignment="1">
      <alignment horizontal="center" vertical="top" readingOrder="1"/>
      <protection/>
    </xf>
    <xf numFmtId="4" fontId="8" fillId="0" borderId="10" xfId="61" applyNumberFormat="1" applyFont="1" applyFill="1" applyBorder="1" applyAlignment="1">
      <alignment horizontal="center" vertical="top" readingOrder="1"/>
      <protection/>
    </xf>
    <xf numFmtId="171" fontId="8" fillId="0" borderId="14" xfId="44" applyFont="1" applyFill="1" applyBorder="1" applyAlignment="1">
      <alignment horizontal="center" vertical="top" wrapText="1" readingOrder="1"/>
    </xf>
    <xf numFmtId="171" fontId="8" fillId="0" borderId="14" xfId="61" applyNumberFormat="1" applyFont="1" applyFill="1" applyBorder="1" applyAlignment="1">
      <alignment horizontal="center" vertical="top" wrapText="1" readingOrder="1"/>
      <protection/>
    </xf>
    <xf numFmtId="0" fontId="8" fillId="0" borderId="10" xfId="61" applyFont="1" applyFill="1" applyBorder="1" applyAlignment="1">
      <alignment horizontal="center" vertical="top" readingOrder="1"/>
      <protection/>
    </xf>
    <xf numFmtId="0" fontId="33" fillId="0" borderId="10" xfId="61" applyFont="1" applyFill="1" applyBorder="1" applyAlignment="1" applyProtection="1">
      <alignment horizontal="left" vertical="top" readingOrder="1"/>
      <protection/>
    </xf>
    <xf numFmtId="171" fontId="33" fillId="0" borderId="10" xfId="61" applyNumberFormat="1" applyFont="1" applyFill="1" applyBorder="1" applyAlignment="1">
      <alignment/>
      <protection/>
    </xf>
    <xf numFmtId="3" fontId="8" fillId="0" borderId="14" xfId="61" applyNumberFormat="1" applyFont="1" applyFill="1" applyBorder="1" applyAlignment="1">
      <alignment/>
      <protection/>
    </xf>
    <xf numFmtId="3" fontId="33" fillId="0" borderId="14" xfId="61" applyNumberFormat="1" applyFont="1" applyFill="1" applyBorder="1" applyAlignment="1">
      <alignment horizontal="right"/>
      <protection/>
    </xf>
    <xf numFmtId="4" fontId="33" fillId="0" borderId="10" xfId="44" applyNumberFormat="1" applyFont="1" applyFill="1" applyBorder="1" applyAlignment="1">
      <alignment/>
    </xf>
    <xf numFmtId="171" fontId="33" fillId="0" borderId="14" xfId="44" applyFont="1" applyFill="1" applyBorder="1" applyAlignment="1">
      <alignment/>
    </xf>
    <xf numFmtId="3" fontId="8" fillId="0" borderId="14" xfId="61" applyNumberFormat="1" applyFont="1" applyFill="1" applyBorder="1" applyAlignment="1">
      <alignment horizontal="right"/>
      <protection/>
    </xf>
    <xf numFmtId="4" fontId="8" fillId="0" borderId="10" xfId="44" applyNumberFormat="1" applyFont="1" applyFill="1" applyBorder="1" applyAlignment="1">
      <alignment/>
    </xf>
    <xf numFmtId="171" fontId="8" fillId="0" borderId="14" xfId="44" applyFont="1" applyFill="1" applyBorder="1" applyAlignment="1">
      <alignment/>
    </xf>
    <xf numFmtId="4" fontId="33" fillId="0" borderId="12" xfId="44" applyNumberFormat="1" applyFont="1" applyFill="1" applyBorder="1" applyAlignment="1">
      <alignment/>
    </xf>
    <xf numFmtId="171" fontId="33" fillId="0" borderId="13" xfId="44" applyFont="1" applyFill="1" applyBorder="1" applyAlignment="1">
      <alignment/>
    </xf>
    <xf numFmtId="0" fontId="8" fillId="0" borderId="10" xfId="61" applyFont="1" applyFill="1" applyBorder="1">
      <alignment/>
      <protection/>
    </xf>
    <xf numFmtId="172" fontId="8" fillId="0" borderId="14" xfId="64" applyNumberFormat="1" applyFont="1" applyBorder="1">
      <alignment/>
      <protection/>
    </xf>
    <xf numFmtId="171" fontId="8" fillId="0" borderId="10" xfId="61" applyNumberFormat="1" applyFont="1" applyFill="1" applyBorder="1" applyAlignment="1">
      <alignment/>
      <protection/>
    </xf>
    <xf numFmtId="171" fontId="8" fillId="0" borderId="14" xfId="61" applyNumberFormat="1" applyFont="1" applyFill="1" applyBorder="1" applyAlignment="1">
      <alignment/>
      <protection/>
    </xf>
    <xf numFmtId="171" fontId="8" fillId="0" borderId="0" xfId="65" applyNumberFormat="1" applyFont="1" applyFill="1">
      <alignment/>
      <protection/>
    </xf>
    <xf numFmtId="172" fontId="51" fillId="0" borderId="14" xfId="64" applyNumberFormat="1" applyBorder="1">
      <alignment/>
      <protection/>
    </xf>
    <xf numFmtId="172" fontId="51" fillId="0" borderId="14" xfId="64" applyNumberFormat="1" applyFont="1" applyBorder="1">
      <alignment/>
      <protection/>
    </xf>
    <xf numFmtId="3" fontId="8" fillId="0" borderId="14" xfId="61" applyNumberFormat="1" applyFont="1" applyFill="1" applyBorder="1">
      <alignment/>
      <protection/>
    </xf>
    <xf numFmtId="3" fontId="33" fillId="0" borderId="17" xfId="61" applyNumberFormat="1" applyFont="1" applyFill="1" applyBorder="1">
      <alignment/>
      <protection/>
    </xf>
    <xf numFmtId="171" fontId="33" fillId="33" borderId="11" xfId="61" applyNumberFormat="1" applyFont="1" applyFill="1" applyBorder="1" applyAlignment="1">
      <alignment horizontal="left"/>
      <protection/>
    </xf>
    <xf numFmtId="3" fontId="33" fillId="33" borderId="11" xfId="61" applyNumberFormat="1" applyFont="1" applyFill="1" applyBorder="1">
      <alignment/>
      <protection/>
    </xf>
    <xf numFmtId="3" fontId="33" fillId="0" borderId="19" xfId="61" applyNumberFormat="1" applyFont="1" applyFill="1" applyBorder="1">
      <alignment/>
      <protection/>
    </xf>
    <xf numFmtId="3" fontId="8" fillId="0" borderId="11" xfId="61" applyNumberFormat="1" applyFont="1" applyFill="1" applyBorder="1">
      <alignment/>
      <protection/>
    </xf>
    <xf numFmtId="180" fontId="3" fillId="34" borderId="10" xfId="64" applyNumberFormat="1" applyFont="1" applyFill="1" applyBorder="1" applyAlignment="1">
      <alignment horizontal="right"/>
      <protection/>
    </xf>
    <xf numFmtId="3" fontId="8" fillId="0" borderId="10" xfId="61" applyNumberFormat="1" applyFont="1" applyFill="1" applyBorder="1">
      <alignment/>
      <protection/>
    </xf>
    <xf numFmtId="3" fontId="8" fillId="0" borderId="11" xfId="61" applyNumberFormat="1" applyFont="1" applyFill="1" applyBorder="1" applyAlignment="1">
      <alignment/>
      <protection/>
    </xf>
    <xf numFmtId="171" fontId="8" fillId="0" borderId="11" xfId="61" applyNumberFormat="1" applyFont="1" applyFill="1" applyBorder="1" applyAlignment="1">
      <alignment horizontal="center" vertical="top" wrapText="1" readingOrder="1"/>
      <protection/>
    </xf>
    <xf numFmtId="171" fontId="33" fillId="0" borderId="0" xfId="61" applyNumberFormat="1" applyFont="1" applyFill="1" applyBorder="1" applyAlignment="1">
      <alignment horizontal="center"/>
      <protection/>
    </xf>
    <xf numFmtId="171" fontId="33" fillId="0" borderId="13" xfId="61" applyNumberFormat="1" applyFont="1" applyFill="1" applyBorder="1" applyAlignment="1">
      <alignment horizontal="center"/>
      <protection/>
    </xf>
    <xf numFmtId="171" fontId="33" fillId="0" borderId="12" xfId="61" applyNumberFormat="1" applyFont="1" applyFill="1" applyBorder="1" applyAlignment="1">
      <alignment horizontal="center"/>
      <protection/>
    </xf>
    <xf numFmtId="172" fontId="33" fillId="0" borderId="10" xfId="44" applyNumberFormat="1" applyFont="1" applyFill="1" applyBorder="1" applyAlignment="1">
      <alignment horizontal="right" vertical="top" readingOrder="1"/>
    </xf>
    <xf numFmtId="171" fontId="8" fillId="0" borderId="14" xfId="61" applyNumberFormat="1" applyFont="1" applyFill="1" applyBorder="1" applyAlignment="1">
      <alignment horizontal="center"/>
      <protection/>
    </xf>
    <xf numFmtId="4" fontId="8" fillId="0" borderId="10" xfId="61" applyNumberFormat="1" applyFont="1" applyFill="1" applyBorder="1" applyAlignment="1">
      <alignment horizontal="right" vertical="top" readingOrder="1"/>
      <protection/>
    </xf>
    <xf numFmtId="171" fontId="33" fillId="0" borderId="14" xfId="61" applyNumberFormat="1" applyFont="1" applyFill="1" applyBorder="1" applyAlignment="1">
      <alignment horizontal="center"/>
      <protection/>
    </xf>
    <xf numFmtId="171" fontId="33" fillId="0" borderId="10" xfId="61" applyNumberFormat="1" applyFont="1" applyFill="1" applyBorder="1" applyAlignment="1">
      <alignment horizontal="center"/>
      <protection/>
    </xf>
    <xf numFmtId="4" fontId="33" fillId="0" borderId="10" xfId="44" applyNumberFormat="1" applyFont="1" applyFill="1" applyBorder="1" applyAlignment="1">
      <alignment horizontal="right" vertical="top" readingOrder="1"/>
    </xf>
    <xf numFmtId="171" fontId="33" fillId="0" borderId="10" xfId="61" applyNumberFormat="1" applyFont="1" applyFill="1" applyBorder="1" applyAlignment="1" applyProtection="1">
      <alignment horizontal="center"/>
      <protection/>
    </xf>
    <xf numFmtId="171" fontId="33" fillId="0" borderId="12" xfId="61" applyNumberFormat="1" applyFont="1" applyFill="1" applyBorder="1" applyAlignment="1" applyProtection="1">
      <alignment horizontal="center"/>
      <protection/>
    </xf>
    <xf numFmtId="172" fontId="33" fillId="0" borderId="10" xfId="44" applyNumberFormat="1" applyFont="1" applyFill="1" applyBorder="1" applyAlignment="1" applyProtection="1">
      <alignment horizontal="center" vertical="top" readingOrder="1"/>
      <protection/>
    </xf>
    <xf numFmtId="0" fontId="33" fillId="0" borderId="10" xfId="61" applyFont="1" applyFill="1" applyBorder="1" applyAlignment="1" applyProtection="1">
      <alignment horizontal="center" vertical="top" readingOrder="1"/>
      <protection/>
    </xf>
    <xf numFmtId="171" fontId="8" fillId="0" borderId="14" xfId="61" applyNumberFormat="1" applyFont="1" applyFill="1" applyBorder="1" applyAlignment="1" applyProtection="1">
      <alignment horizontal="center"/>
      <protection/>
    </xf>
    <xf numFmtId="171" fontId="8" fillId="0" borderId="10" xfId="61" applyNumberFormat="1" applyFont="1" applyFill="1" applyBorder="1" applyAlignment="1" applyProtection="1">
      <alignment horizontal="center"/>
      <protection/>
    </xf>
    <xf numFmtId="172" fontId="8" fillId="0" borderId="10" xfId="44" applyNumberFormat="1" applyFont="1" applyFill="1" applyBorder="1" applyAlignment="1" applyProtection="1">
      <alignment/>
      <protection/>
    </xf>
    <xf numFmtId="0" fontId="8" fillId="0" borderId="10" xfId="61" applyFont="1" applyFill="1" applyBorder="1" applyProtection="1">
      <alignment/>
      <protection/>
    </xf>
    <xf numFmtId="0" fontId="8" fillId="0" borderId="10" xfId="61" applyFont="1" applyFill="1" applyBorder="1" applyAlignment="1" applyProtection="1">
      <alignment horizontal="left" vertical="top" readingOrder="1"/>
      <protection/>
    </xf>
    <xf numFmtId="3" fontId="8" fillId="0" borderId="10" xfId="61" applyNumberFormat="1" applyFont="1" applyFill="1" applyBorder="1" applyAlignment="1" applyProtection="1">
      <alignment/>
      <protection/>
    </xf>
    <xf numFmtId="0" fontId="8" fillId="0" borderId="11" xfId="61" applyNumberFormat="1" applyFont="1" applyFill="1" applyBorder="1" applyAlignment="1">
      <alignment horizontal="left"/>
      <protection/>
    </xf>
    <xf numFmtId="171" fontId="33" fillId="0" borderId="11" xfId="61" applyNumberFormat="1" applyFont="1" applyFill="1" applyBorder="1" applyAlignment="1">
      <alignment/>
      <protection/>
    </xf>
    <xf numFmtId="4" fontId="33" fillId="0" borderId="10" xfId="61" applyNumberFormat="1" applyFont="1" applyFill="1" applyBorder="1" applyAlignment="1">
      <alignment horizontal="center" readingOrder="1"/>
      <protection/>
    </xf>
    <xf numFmtId="15" fontId="8" fillId="0" borderId="0" xfId="65" applyNumberFormat="1" applyFont="1" applyFill="1">
      <alignment/>
      <protection/>
    </xf>
    <xf numFmtId="4" fontId="8" fillId="0" borderId="10" xfId="61" applyNumberFormat="1" applyFont="1" applyFill="1" applyBorder="1" applyAlignment="1">
      <alignment vertical="top" readingOrder="1"/>
      <protection/>
    </xf>
    <xf numFmtId="4" fontId="33" fillId="0" borderId="10" xfId="61" applyNumberFormat="1" applyFont="1" applyFill="1" applyBorder="1" applyAlignment="1">
      <alignment horizontal="right"/>
      <protection/>
    </xf>
    <xf numFmtId="171" fontId="8" fillId="0" borderId="10" xfId="44" applyFont="1" applyFill="1" applyBorder="1" applyAlignment="1">
      <alignment horizontal="left"/>
    </xf>
    <xf numFmtId="171" fontId="33" fillId="0" borderId="11" xfId="44" applyFont="1" applyFill="1" applyBorder="1" applyAlignment="1">
      <alignment/>
    </xf>
    <xf numFmtId="4" fontId="33" fillId="0" borderId="10" xfId="61" applyNumberFormat="1" applyFont="1" applyFill="1" applyBorder="1" applyAlignment="1">
      <alignment horizontal="center" vertical="top" readingOrder="1"/>
      <protection/>
    </xf>
    <xf numFmtId="4" fontId="8" fillId="0" borderId="10" xfId="44" applyNumberFormat="1" applyFont="1" applyFill="1" applyBorder="1" applyAlignment="1">
      <alignment horizontal="right"/>
    </xf>
    <xf numFmtId="0" fontId="8" fillId="0" borderId="10" xfId="61" applyFont="1" applyFill="1" applyBorder="1" applyAlignment="1">
      <alignment horizontal="left"/>
      <protection/>
    </xf>
    <xf numFmtId="4" fontId="33" fillId="0" borderId="13" xfId="44" applyNumberFormat="1" applyFont="1" applyFill="1" applyBorder="1" applyAlignment="1">
      <alignment horizontal="right"/>
    </xf>
    <xf numFmtId="4" fontId="33" fillId="0" borderId="12" xfId="44" applyNumberFormat="1" applyFont="1" applyFill="1" applyBorder="1" applyAlignment="1">
      <alignment horizontal="right"/>
    </xf>
    <xf numFmtId="0" fontId="33" fillId="0" borderId="14" xfId="61" applyFont="1" applyFill="1" applyBorder="1" applyAlignment="1">
      <alignment horizontal="left" vertical="top" wrapText="1" readingOrder="1"/>
      <protection/>
    </xf>
    <xf numFmtId="171" fontId="33" fillId="0" borderId="11" xfId="44" applyFont="1" applyFill="1" applyBorder="1" applyAlignment="1">
      <alignment horizontal="center" vertical="top" wrapText="1" readingOrder="1"/>
    </xf>
    <xf numFmtId="171" fontId="33" fillId="0" borderId="14" xfId="44" applyFont="1" applyFill="1" applyBorder="1" applyAlignment="1">
      <alignment horizontal="center" vertical="top" wrapText="1" readingOrder="1"/>
    </xf>
    <xf numFmtId="4" fontId="33" fillId="0" borderId="10" xfId="44" applyNumberFormat="1" applyFont="1" applyFill="1" applyBorder="1" applyAlignment="1">
      <alignment horizontal="center" vertical="top" readingOrder="1"/>
    </xf>
    <xf numFmtId="4" fontId="33" fillId="0" borderId="10" xfId="44" applyNumberFormat="1" applyFont="1" applyFill="1" applyBorder="1" applyAlignment="1">
      <alignment horizontal="center" vertical="top" wrapText="1" readingOrder="1"/>
    </xf>
    <xf numFmtId="171" fontId="33" fillId="0" borderId="0" xfId="61" applyNumberFormat="1" applyFont="1" applyFill="1" applyBorder="1" applyAlignment="1">
      <alignment/>
      <protection/>
    </xf>
    <xf numFmtId="171" fontId="33" fillId="0" borderId="11" xfId="61" applyNumberFormat="1" applyFont="1" applyFill="1" applyBorder="1" applyAlignment="1">
      <alignment horizontal="center" vertical="top" wrapText="1" readingOrder="1"/>
      <protection/>
    </xf>
    <xf numFmtId="4" fontId="33" fillId="0" borderId="13" xfId="61" applyNumberFormat="1" applyFont="1" applyFill="1" applyBorder="1" applyAlignment="1">
      <alignment horizontal="center" vertical="top" readingOrder="1"/>
      <protection/>
    </xf>
    <xf numFmtId="0" fontId="9" fillId="34" borderId="0" xfId="61" applyFont="1" applyFill="1" applyAlignment="1">
      <alignment horizontal="left"/>
      <protection/>
    </xf>
    <xf numFmtId="0" fontId="10" fillId="34" borderId="0" xfId="61" applyFont="1" applyFill="1" applyAlignment="1">
      <alignment horizontal="left"/>
      <protection/>
    </xf>
    <xf numFmtId="49" fontId="11" fillId="34" borderId="0" xfId="61" applyNumberFormat="1" applyFont="1" applyFill="1" applyAlignment="1">
      <alignment horizontal="left"/>
      <protection/>
    </xf>
    <xf numFmtId="0" fontId="11" fillId="34" borderId="0" xfId="61" applyFont="1" applyFill="1" applyAlignment="1">
      <alignment horizontal="left" vertical="center"/>
      <protection/>
    </xf>
    <xf numFmtId="4" fontId="2" fillId="0" borderId="0" xfId="61" applyNumberFormat="1">
      <alignment/>
      <protection/>
    </xf>
    <xf numFmtId="0" fontId="2" fillId="0" borderId="0" xfId="61">
      <alignment/>
      <protection/>
    </xf>
    <xf numFmtId="0" fontId="8" fillId="0" borderId="10" xfId="61" applyFont="1" applyFill="1" applyBorder="1" applyAlignment="1">
      <alignment/>
      <protection/>
    </xf>
    <xf numFmtId="172" fontId="0" fillId="0" borderId="0" xfId="62" applyNumberFormat="1" applyFont="1">
      <alignment/>
      <protection/>
    </xf>
    <xf numFmtId="172" fontId="33" fillId="0" borderId="10" xfId="44" applyNumberFormat="1" applyFont="1" applyFill="1" applyBorder="1" applyAlignment="1">
      <alignment horizontal="center" vertical="top" readingOrder="1"/>
    </xf>
    <xf numFmtId="171" fontId="33" fillId="0" borderId="16" xfId="61" applyNumberFormat="1" applyFont="1" applyFill="1" applyBorder="1">
      <alignment/>
      <protection/>
    </xf>
    <xf numFmtId="0" fontId="33" fillId="0" borderId="17" xfId="61" applyFont="1" applyFill="1" applyBorder="1" applyAlignment="1">
      <alignment horizontal="left"/>
      <protection/>
    </xf>
    <xf numFmtId="0" fontId="33" fillId="0" borderId="0" xfId="61" applyFont="1" applyFill="1" applyBorder="1">
      <alignment/>
      <protection/>
    </xf>
    <xf numFmtId="3" fontId="33" fillId="0" borderId="0" xfId="61" applyNumberFormat="1" applyFont="1" applyFill="1" applyBorder="1">
      <alignment/>
      <protection/>
    </xf>
    <xf numFmtId="171" fontId="33" fillId="0" borderId="0" xfId="61" applyNumberFormat="1" applyFont="1" applyFill="1" applyBorder="1">
      <alignment/>
      <protection/>
    </xf>
    <xf numFmtId="0" fontId="33" fillId="0" borderId="11" xfId="61" applyFont="1" applyFill="1" applyBorder="1" applyAlignment="1">
      <alignment horizontal="left"/>
      <protection/>
    </xf>
    <xf numFmtId="172" fontId="0" fillId="0" borderId="0" xfId="62" applyNumberFormat="1" applyFont="1" applyFill="1">
      <alignment/>
      <protection/>
    </xf>
    <xf numFmtId="49" fontId="3" fillId="34" borderId="0" xfId="61" applyNumberFormat="1" applyFont="1" applyFill="1" applyBorder="1" applyAlignment="1">
      <alignment horizontal="left"/>
      <protection/>
    </xf>
    <xf numFmtId="49" fontId="6" fillId="34" borderId="0" xfId="61" applyNumberFormat="1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171" fontId="8" fillId="0" borderId="0" xfId="45" applyFont="1" applyFill="1" applyAlignment="1">
      <alignment/>
    </xf>
    <xf numFmtId="0" fontId="33" fillId="0" borderId="10" xfId="61" applyNumberFormat="1" applyFont="1" applyFill="1" applyBorder="1" applyAlignment="1">
      <alignment horizontal="center" vertical="top" wrapText="1" readingOrder="1"/>
      <protection/>
    </xf>
    <xf numFmtId="0" fontId="33" fillId="0" borderId="14" xfId="61" applyFont="1" applyFill="1" applyBorder="1" applyAlignment="1">
      <alignment horizontal="center" vertical="top" wrapText="1" readingOrder="1"/>
      <protection/>
    </xf>
    <xf numFmtId="3" fontId="33" fillId="0" borderId="10" xfId="61" applyNumberFormat="1" applyFont="1" applyFill="1" applyBorder="1" applyAlignment="1">
      <alignment horizontal="right" vertical="top" readingOrder="1"/>
      <protection/>
    </xf>
    <xf numFmtId="10" fontId="6" fillId="34" borderId="0" xfId="69" applyNumberFormat="1" applyFont="1" applyFill="1" applyBorder="1" applyAlignment="1">
      <alignment horizontal="right" vertical="center"/>
    </xf>
    <xf numFmtId="4" fontId="33" fillId="0" borderId="10" xfId="44" applyNumberFormat="1" applyFont="1" applyFill="1" applyBorder="1" applyAlignment="1">
      <alignment horizontal="right"/>
    </xf>
    <xf numFmtId="0" fontId="8" fillId="0" borderId="14" xfId="61" applyFont="1" applyFill="1" applyBorder="1" applyAlignment="1">
      <alignment horizontal="left" vertical="top" wrapText="1" readingOrder="1"/>
      <protection/>
    </xf>
    <xf numFmtId="3" fontId="33" fillId="0" borderId="10" xfId="61" applyNumberFormat="1" applyFont="1" applyFill="1" applyBorder="1" applyAlignment="1">
      <alignment horizontal="right"/>
      <protection/>
    </xf>
    <xf numFmtId="3" fontId="8" fillId="0" borderId="10" xfId="61" applyNumberFormat="1" applyFont="1" applyFill="1" applyBorder="1" applyAlignment="1">
      <alignment horizontal="right"/>
      <protection/>
    </xf>
    <xf numFmtId="4" fontId="8" fillId="0" borderId="0" xfId="65" applyNumberFormat="1" applyFont="1" applyFill="1">
      <alignment/>
      <protection/>
    </xf>
    <xf numFmtId="0" fontId="8" fillId="0" borderId="0" xfId="65" applyFont="1" applyFill="1" applyBorder="1">
      <alignment/>
      <protection/>
    </xf>
    <xf numFmtId="0" fontId="0" fillId="0" borderId="0" xfId="62" applyFont="1" applyBorder="1">
      <alignment/>
      <protection/>
    </xf>
    <xf numFmtId="3" fontId="33" fillId="0" borderId="10" xfId="61" applyNumberFormat="1" applyFont="1" applyFill="1" applyBorder="1" applyAlignment="1">
      <alignment/>
      <protection/>
    </xf>
    <xf numFmtId="4" fontId="8" fillId="0" borderId="10" xfId="44" applyNumberFormat="1" applyFont="1" applyFill="1" applyBorder="1" applyAlignment="1">
      <alignment horizontal="right" vertical="top" wrapText="1" readingOrder="1"/>
    </xf>
    <xf numFmtId="171" fontId="8" fillId="0" borderId="14" xfId="44" applyFont="1" applyFill="1" applyBorder="1" applyAlignment="1">
      <alignment horizontal="right" vertical="top" wrapText="1" readingOrder="1"/>
    </xf>
    <xf numFmtId="0" fontId="8" fillId="0" borderId="14" xfId="61" applyFont="1" applyFill="1" applyBorder="1" applyAlignment="1">
      <alignment horizontal="right" vertical="top" wrapText="1" readingOrder="1"/>
      <protection/>
    </xf>
    <xf numFmtId="172" fontId="8" fillId="0" borderId="10" xfId="44" applyNumberFormat="1" applyFont="1" applyFill="1" applyBorder="1" applyAlignment="1">
      <alignment horizontal="right" vertical="top" readingOrder="1"/>
    </xf>
    <xf numFmtId="4" fontId="33" fillId="0" borderId="12" xfId="44" applyNumberFormat="1" applyFont="1" applyFill="1" applyBorder="1" applyAlignment="1">
      <alignment/>
    </xf>
    <xf numFmtId="171" fontId="33" fillId="0" borderId="16" xfId="44" applyFont="1" applyFill="1" applyBorder="1" applyAlignment="1">
      <alignment/>
    </xf>
    <xf numFmtId="0" fontId="37" fillId="35" borderId="0" xfId="65" applyFont="1" applyFill="1">
      <alignment/>
      <protection/>
    </xf>
    <xf numFmtId="171" fontId="8" fillId="0" borderId="10" xfId="44" applyFont="1" applyFill="1" applyBorder="1" applyAlignment="1">
      <alignment horizontal="right" vertical="top" readingOrder="1"/>
    </xf>
    <xf numFmtId="171" fontId="37" fillId="35" borderId="0" xfId="65" applyNumberFormat="1" applyFont="1" applyFill="1">
      <alignment/>
      <protection/>
    </xf>
    <xf numFmtId="0" fontId="0" fillId="0" borderId="0" xfId="62" applyFont="1" applyFill="1" applyBorder="1">
      <alignment/>
      <protection/>
    </xf>
    <xf numFmtId="185" fontId="33" fillId="0" borderId="14" xfId="61" applyNumberFormat="1" applyFont="1" applyFill="1" applyBorder="1" applyAlignment="1">
      <alignment/>
      <protection/>
    </xf>
    <xf numFmtId="172" fontId="8" fillId="0" borderId="10" xfId="44" applyNumberFormat="1" applyFont="1" applyFill="1" applyBorder="1" applyAlignment="1">
      <alignment horizontal="right"/>
    </xf>
    <xf numFmtId="0" fontId="8" fillId="33" borderId="0" xfId="61" applyFont="1" applyFill="1" applyBorder="1">
      <alignment/>
      <protection/>
    </xf>
    <xf numFmtId="0" fontId="8" fillId="0" borderId="20" xfId="65" applyFont="1" applyFill="1" applyBorder="1">
      <alignment/>
      <protection/>
    </xf>
    <xf numFmtId="0" fontId="8" fillId="0" borderId="10" xfId="65" applyFont="1" applyFill="1" applyBorder="1">
      <alignment/>
      <protection/>
    </xf>
    <xf numFmtId="0" fontId="8" fillId="33" borderId="11" xfId="61" applyFont="1" applyFill="1" applyBorder="1" applyAlignment="1">
      <alignment horizontal="left"/>
      <protection/>
    </xf>
    <xf numFmtId="0" fontId="33" fillId="33" borderId="11" xfId="61" applyFont="1" applyFill="1" applyBorder="1" applyAlignment="1">
      <alignment horizontal="left"/>
      <protection/>
    </xf>
    <xf numFmtId="0" fontId="33" fillId="33" borderId="12" xfId="61" applyFont="1" applyFill="1" applyBorder="1" applyAlignment="1">
      <alignment horizontal="center" vertical="top" readingOrder="1"/>
      <protection/>
    </xf>
    <xf numFmtId="4" fontId="33" fillId="33" borderId="12" xfId="61" applyNumberFormat="1" applyFont="1" applyFill="1" applyBorder="1" applyAlignment="1">
      <alignment horizontal="center" vertical="top" readingOrder="1"/>
      <protection/>
    </xf>
    <xf numFmtId="0" fontId="33" fillId="33" borderId="13" xfId="61" applyFont="1" applyFill="1" applyBorder="1" applyAlignment="1">
      <alignment horizontal="center" vertical="top" wrapText="1" readingOrder="1"/>
      <protection/>
    </xf>
    <xf numFmtId="0" fontId="33" fillId="33" borderId="10" xfId="61" applyFont="1" applyFill="1" applyBorder="1" applyAlignment="1">
      <alignment horizontal="center" vertical="top" readingOrder="1"/>
      <protection/>
    </xf>
    <xf numFmtId="4" fontId="33" fillId="33" borderId="10" xfId="61" applyNumberFormat="1" applyFont="1" applyFill="1" applyBorder="1" applyAlignment="1">
      <alignment horizontal="center" vertical="top" readingOrder="1"/>
      <protection/>
    </xf>
    <xf numFmtId="0" fontId="33" fillId="33" borderId="14" xfId="61" applyFont="1" applyFill="1" applyBorder="1" applyAlignment="1">
      <alignment horizontal="center" vertical="top" wrapText="1" readingOrder="1"/>
      <protection/>
    </xf>
    <xf numFmtId="0" fontId="33" fillId="33" borderId="14" xfId="61" applyFont="1" applyFill="1" applyBorder="1" applyAlignment="1">
      <alignment horizontal="left"/>
      <protection/>
    </xf>
    <xf numFmtId="0" fontId="33" fillId="0" borderId="10" xfId="61" applyFont="1" applyFill="1" applyBorder="1" applyAlignment="1">
      <alignment horizontal="center" vertical="top" wrapText="1" readingOrder="1"/>
      <protection/>
    </xf>
    <xf numFmtId="0" fontId="33" fillId="0" borderId="14" xfId="61" applyFont="1" applyFill="1" applyBorder="1" applyAlignment="1">
      <alignment horizontal="left"/>
      <protection/>
    </xf>
    <xf numFmtId="171" fontId="8" fillId="0" borderId="10" xfId="61" applyNumberFormat="1" applyFont="1" applyFill="1" applyBorder="1" applyAlignment="1">
      <alignment horizontal="center"/>
      <protection/>
    </xf>
    <xf numFmtId="172" fontId="8" fillId="0" borderId="0" xfId="65" applyNumberFormat="1" applyFont="1" applyFill="1">
      <alignment/>
      <protection/>
    </xf>
    <xf numFmtId="4" fontId="8" fillId="0" borderId="10" xfId="65" applyNumberFormat="1" applyFont="1" applyFill="1" applyBorder="1">
      <alignment/>
      <protection/>
    </xf>
    <xf numFmtId="0" fontId="33" fillId="33" borderId="10" xfId="61" applyFont="1" applyFill="1" applyBorder="1">
      <alignment/>
      <protection/>
    </xf>
    <xf numFmtId="171" fontId="8" fillId="0" borderId="14" xfId="44" applyFont="1" applyFill="1" applyBorder="1" applyAlignment="1" applyProtection="1">
      <alignment horizontal="center"/>
      <protection/>
    </xf>
    <xf numFmtId="178" fontId="8" fillId="0" borderId="0" xfId="65" applyNumberFormat="1" applyFont="1" applyFill="1">
      <alignment/>
      <protection/>
    </xf>
    <xf numFmtId="171" fontId="33" fillId="0" borderId="16" xfId="61" applyNumberFormat="1" applyFont="1" applyFill="1" applyBorder="1" applyAlignment="1">
      <alignment horizontal="center"/>
      <protection/>
    </xf>
    <xf numFmtId="171" fontId="33" fillId="33" borderId="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left"/>
      <protection/>
    </xf>
    <xf numFmtId="171" fontId="8" fillId="0" borderId="0" xfId="62" applyNumberFormat="1" applyFont="1" applyFill="1" applyBorder="1" applyAlignment="1">
      <alignment horizontal="left"/>
      <protection/>
    </xf>
    <xf numFmtId="0" fontId="33" fillId="0" borderId="13" xfId="61" applyNumberFormat="1" applyFont="1" applyFill="1" applyBorder="1" applyAlignment="1">
      <alignment horizontal="center" vertical="top" wrapText="1" readingOrder="1"/>
      <protection/>
    </xf>
    <xf numFmtId="0" fontId="33" fillId="33" borderId="21" xfId="61" applyFont="1" applyFill="1" applyBorder="1" applyAlignment="1">
      <alignment horizontal="center" vertical="top" wrapText="1" readingOrder="1"/>
      <protection/>
    </xf>
    <xf numFmtId="0" fontId="33" fillId="0" borderId="11" xfId="61" applyFont="1" applyFill="1" applyBorder="1" applyAlignment="1">
      <alignment horizontal="center" vertical="top" wrapText="1" readingOrder="1"/>
      <protection/>
    </xf>
    <xf numFmtId="172" fontId="8" fillId="0" borderId="10" xfId="44" applyNumberFormat="1" applyFont="1" applyFill="1" applyBorder="1" applyAlignment="1">
      <alignment horizontal="center" vertical="top" readingOrder="1"/>
    </xf>
    <xf numFmtId="171" fontId="8" fillId="0" borderId="0" xfId="61" applyNumberFormat="1" applyFont="1" applyFill="1" applyBorder="1" applyAlignment="1">
      <alignment horizontal="center"/>
      <protection/>
    </xf>
    <xf numFmtId="171" fontId="8" fillId="0" borderId="11" xfId="61" applyNumberFormat="1" applyFont="1" applyFill="1" applyBorder="1" applyAlignment="1">
      <alignment horizontal="center"/>
      <protection/>
    </xf>
    <xf numFmtId="171" fontId="33" fillId="0" borderId="18" xfId="61" applyNumberFormat="1" applyFont="1" applyFill="1" applyBorder="1" applyAlignment="1">
      <alignment horizontal="center"/>
      <protection/>
    </xf>
    <xf numFmtId="10" fontId="8" fillId="0" borderId="0" xfId="69" applyNumberFormat="1" applyFont="1" applyFill="1" applyAlignment="1">
      <alignment/>
    </xf>
    <xf numFmtId="0" fontId="8" fillId="0" borderId="0" xfId="65" applyFont="1" applyFill="1" applyProtection="1">
      <alignment/>
      <protection/>
    </xf>
    <xf numFmtId="171" fontId="8" fillId="0" borderId="0" xfId="45" applyFont="1" applyFill="1" applyAlignment="1" applyProtection="1">
      <alignment/>
      <protection/>
    </xf>
    <xf numFmtId="0" fontId="33" fillId="33" borderId="0" xfId="61" applyFont="1" applyFill="1" applyBorder="1" applyAlignment="1" applyProtection="1">
      <alignment horizontal="left" vertical="top"/>
      <protection/>
    </xf>
    <xf numFmtId="4" fontId="8" fillId="33" borderId="0" xfId="61" applyNumberFormat="1" applyFont="1" applyFill="1" applyBorder="1" applyAlignment="1" applyProtection="1">
      <alignment vertical="top"/>
      <protection/>
    </xf>
    <xf numFmtId="0" fontId="8" fillId="33" borderId="0" xfId="61" applyFont="1" applyFill="1" applyBorder="1" applyAlignment="1" applyProtection="1">
      <alignment vertical="top"/>
      <protection/>
    </xf>
    <xf numFmtId="0" fontId="8" fillId="33" borderId="11" xfId="61" applyFont="1" applyFill="1" applyBorder="1" applyAlignment="1" applyProtection="1">
      <alignment horizontal="left" vertical="top"/>
      <protection/>
    </xf>
    <xf numFmtId="0" fontId="33" fillId="33" borderId="0" xfId="61" applyFont="1" applyFill="1" applyBorder="1" applyAlignment="1" applyProtection="1">
      <alignment horizontal="left" vertical="top" readingOrder="1"/>
      <protection/>
    </xf>
    <xf numFmtId="4" fontId="33" fillId="33" borderId="0" xfId="61" applyNumberFormat="1" applyFont="1" applyFill="1" applyBorder="1" applyAlignment="1" applyProtection="1">
      <alignment horizontal="left" vertical="top" readingOrder="1"/>
      <protection/>
    </xf>
    <xf numFmtId="0" fontId="33" fillId="33" borderId="11" xfId="61" applyFont="1" applyFill="1" applyBorder="1" applyAlignment="1" applyProtection="1">
      <alignment horizontal="left" vertical="top" readingOrder="1"/>
      <protection/>
    </xf>
    <xf numFmtId="0" fontId="33" fillId="33" borderId="10" xfId="61" applyFont="1" applyFill="1" applyBorder="1" applyAlignment="1" applyProtection="1">
      <alignment horizontal="left" vertical="top" readingOrder="1"/>
      <protection/>
    </xf>
    <xf numFmtId="0" fontId="33" fillId="33" borderId="12" xfId="61" applyFont="1" applyFill="1" applyBorder="1" applyAlignment="1" applyProtection="1">
      <alignment horizontal="center" vertical="top" readingOrder="1"/>
      <protection/>
    </xf>
    <xf numFmtId="4" fontId="33" fillId="33" borderId="12" xfId="61" applyNumberFormat="1" applyFont="1" applyFill="1" applyBorder="1" applyAlignment="1" applyProtection="1">
      <alignment horizontal="center" vertical="top" readingOrder="1"/>
      <protection/>
    </xf>
    <xf numFmtId="0" fontId="33" fillId="0" borderId="12" xfId="61" applyNumberFormat="1" applyFont="1" applyFill="1" applyBorder="1" applyAlignment="1" applyProtection="1">
      <alignment horizontal="center" vertical="top" wrapText="1" readingOrder="1"/>
      <protection/>
    </xf>
    <xf numFmtId="0" fontId="33" fillId="33" borderId="13" xfId="61" applyFont="1" applyFill="1" applyBorder="1" applyAlignment="1" applyProtection="1">
      <alignment horizontal="center" vertical="top" wrapText="1" readingOrder="1"/>
      <protection/>
    </xf>
    <xf numFmtId="4" fontId="8" fillId="0" borderId="0" xfId="65" applyNumberFormat="1" applyFont="1" applyFill="1" applyProtection="1">
      <alignment/>
      <protection/>
    </xf>
    <xf numFmtId="0" fontId="33" fillId="0" borderId="10" xfId="61" applyFont="1" applyFill="1" applyBorder="1" applyProtection="1">
      <alignment/>
      <protection/>
    </xf>
    <xf numFmtId="3" fontId="8" fillId="0" borderId="10" xfId="61" applyNumberFormat="1" applyFont="1" applyFill="1" applyBorder="1" applyAlignment="1" applyProtection="1">
      <alignment/>
      <protection/>
    </xf>
    <xf numFmtId="4" fontId="8" fillId="0" borderId="14" xfId="65" applyNumberFormat="1" applyFont="1" applyFill="1" applyBorder="1" applyProtection="1">
      <alignment/>
      <protection/>
    </xf>
    <xf numFmtId="4" fontId="8" fillId="0" borderId="11" xfId="65" applyNumberFormat="1" applyFont="1" applyFill="1" applyBorder="1" applyProtection="1">
      <alignment/>
      <protection/>
    </xf>
    <xf numFmtId="171" fontId="8" fillId="0" borderId="14" xfId="61" applyNumberFormat="1" applyFont="1" applyFill="1" applyBorder="1" applyAlignment="1" applyProtection="1">
      <alignment horizontal="left"/>
      <protection/>
    </xf>
    <xf numFmtId="171" fontId="8" fillId="0" borderId="10" xfId="61" applyNumberFormat="1" applyFont="1" applyFill="1" applyBorder="1" applyAlignment="1" applyProtection="1">
      <alignment horizontal="center"/>
      <protection/>
    </xf>
    <xf numFmtId="0" fontId="33" fillId="0" borderId="16" xfId="61" applyFont="1" applyFill="1" applyBorder="1" applyProtection="1">
      <alignment/>
      <protection/>
    </xf>
    <xf numFmtId="3" fontId="33" fillId="0" borderId="16" xfId="61" applyNumberFormat="1" applyFont="1" applyFill="1" applyBorder="1" applyProtection="1">
      <alignment/>
      <protection/>
    </xf>
    <xf numFmtId="171" fontId="33" fillId="0" borderId="16" xfId="61" applyNumberFormat="1" applyFont="1" applyFill="1" applyBorder="1" applyAlignment="1" applyProtection="1">
      <alignment horizontal="center"/>
      <protection/>
    </xf>
    <xf numFmtId="0" fontId="33" fillId="0" borderId="17" xfId="61" applyFont="1" applyFill="1" applyBorder="1" applyAlignment="1" applyProtection="1">
      <alignment horizontal="left"/>
      <protection/>
    </xf>
    <xf numFmtId="0" fontId="8" fillId="33" borderId="10" xfId="61" applyFont="1" applyFill="1" applyBorder="1" applyProtection="1">
      <alignment/>
      <protection/>
    </xf>
    <xf numFmtId="0" fontId="33" fillId="33" borderId="0" xfId="61" applyFont="1" applyFill="1" applyBorder="1" applyProtection="1">
      <alignment/>
      <protection/>
    </xf>
    <xf numFmtId="3" fontId="33" fillId="33" borderId="0" xfId="61" applyNumberFormat="1" applyFont="1" applyFill="1" applyBorder="1" applyProtection="1">
      <alignment/>
      <protection/>
    </xf>
    <xf numFmtId="171" fontId="33" fillId="33" borderId="0" xfId="61" applyNumberFormat="1" applyFont="1" applyFill="1" applyBorder="1" applyAlignment="1" applyProtection="1">
      <alignment horizontal="center"/>
      <protection/>
    </xf>
    <xf numFmtId="0" fontId="33" fillId="33" borderId="11" xfId="61" applyFont="1" applyFill="1" applyBorder="1" applyAlignment="1" applyProtection="1">
      <alignment horizontal="left"/>
      <protection/>
    </xf>
    <xf numFmtId="0" fontId="8" fillId="33" borderId="0" xfId="61" applyFont="1" applyFill="1" applyProtection="1">
      <alignment/>
      <protection/>
    </xf>
    <xf numFmtId="171" fontId="8" fillId="33" borderId="0" xfId="61" applyNumberFormat="1" applyFont="1" applyFill="1" applyProtection="1">
      <alignment/>
      <protection/>
    </xf>
    <xf numFmtId="0" fontId="8" fillId="33" borderId="0" xfId="61" applyFont="1" applyFill="1" applyAlignment="1" applyProtection="1">
      <alignment horizontal="left"/>
      <protection/>
    </xf>
    <xf numFmtId="4" fontId="8" fillId="0" borderId="0" xfId="46" applyNumberFormat="1" applyFont="1" applyFill="1" applyAlignment="1">
      <alignment/>
    </xf>
    <xf numFmtId="178" fontId="8" fillId="0" borderId="10" xfId="61" applyNumberFormat="1" applyFont="1" applyFill="1" applyBorder="1" applyAlignment="1">
      <alignment/>
      <protection/>
    </xf>
    <xf numFmtId="10" fontId="8" fillId="0" borderId="10" xfId="69" applyNumberFormat="1" applyFont="1" applyFill="1" applyBorder="1" applyAlignment="1">
      <alignment/>
    </xf>
    <xf numFmtId="171" fontId="33" fillId="33" borderId="0" xfId="61" applyNumberFormat="1" applyFont="1" applyFill="1" applyBorder="1" applyAlignment="1">
      <alignment/>
      <protection/>
    </xf>
    <xf numFmtId="4" fontId="33" fillId="0" borderId="10" xfId="61" applyNumberFormat="1" applyFont="1" applyFill="1" applyBorder="1" applyAlignment="1">
      <alignment vertical="top" readingOrder="1"/>
      <protection/>
    </xf>
    <xf numFmtId="0" fontId="8" fillId="0" borderId="10" xfId="64" applyFont="1" applyFill="1" applyBorder="1" applyAlignment="1">
      <alignment horizontal="left"/>
      <protection/>
    </xf>
    <xf numFmtId="0" fontId="33" fillId="0" borderId="10" xfId="61" applyFont="1" applyFill="1" applyBorder="1" applyAlignment="1">
      <alignment horizontal="left" vertical="top" wrapText="1" readingOrder="1"/>
      <protection/>
    </xf>
    <xf numFmtId="0" fontId="33" fillId="33" borderId="10" xfId="61" applyFont="1" applyFill="1" applyBorder="1" applyAlignment="1">
      <alignment horizontal="left" vertical="top" wrapText="1" readingOrder="1"/>
      <protection/>
    </xf>
    <xf numFmtId="0" fontId="8" fillId="0" borderId="10" xfId="64" applyFont="1" applyFill="1" applyBorder="1" applyAlignment="1" quotePrefix="1">
      <alignment horizontal="left"/>
      <protection/>
    </xf>
    <xf numFmtId="0" fontId="8" fillId="0" borderId="10" xfId="64" applyFont="1" applyFill="1" applyBorder="1" applyAlignment="1" quotePrefix="1">
      <alignment horizontal="left" wrapText="1"/>
      <protection/>
    </xf>
    <xf numFmtId="0" fontId="54" fillId="0" borderId="13" xfId="62" applyFont="1" applyBorder="1">
      <alignment/>
      <protection/>
    </xf>
    <xf numFmtId="0" fontId="54" fillId="0" borderId="13" xfId="62" applyFont="1" applyBorder="1" applyAlignment="1">
      <alignment wrapText="1"/>
      <protection/>
    </xf>
    <xf numFmtId="0" fontId="0" fillId="0" borderId="13" xfId="62" applyFont="1" applyBorder="1">
      <alignment/>
      <protection/>
    </xf>
    <xf numFmtId="175" fontId="0" fillId="0" borderId="13" xfId="62" applyNumberFormat="1" applyFont="1" applyBorder="1">
      <alignment/>
      <protection/>
    </xf>
    <xf numFmtId="10" fontId="0" fillId="0" borderId="13" xfId="69" applyNumberFormat="1" applyFont="1" applyBorder="1" applyAlignment="1">
      <alignment/>
    </xf>
    <xf numFmtId="171" fontId="33" fillId="33" borderId="0" xfId="61" applyNumberFormat="1" applyFont="1" applyFill="1" applyBorder="1" applyAlignment="1">
      <alignment horizontal="left"/>
      <protection/>
    </xf>
    <xf numFmtId="171" fontId="8" fillId="0" borderId="10" xfId="44" applyFont="1" applyFill="1" applyBorder="1" applyAlignment="1">
      <alignment horizontal="right"/>
    </xf>
    <xf numFmtId="171" fontId="33" fillId="0" borderId="12" xfId="61" applyNumberFormat="1" applyFont="1" applyFill="1" applyBorder="1" applyAlignment="1">
      <alignment horizontal="right"/>
      <protection/>
    </xf>
    <xf numFmtId="171" fontId="33" fillId="0" borderId="10" xfId="61" applyNumberFormat="1" applyFont="1" applyFill="1" applyBorder="1" applyAlignment="1">
      <alignment horizontal="right"/>
      <protection/>
    </xf>
    <xf numFmtId="4" fontId="33" fillId="0" borderId="10" xfId="44" applyNumberFormat="1" applyFont="1" applyFill="1" applyBorder="1" applyAlignment="1">
      <alignment horizontal="right" vertical="top" wrapText="1" readingOrder="1"/>
    </xf>
    <xf numFmtId="171" fontId="8" fillId="0" borderId="10" xfId="61" applyNumberFormat="1" applyFont="1" applyFill="1" applyBorder="1" applyAlignment="1">
      <alignment horizontal="right"/>
      <protection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wrapText="1"/>
    </xf>
    <xf numFmtId="49" fontId="5" fillId="34" borderId="23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right"/>
    </xf>
    <xf numFmtId="0" fontId="8" fillId="0" borderId="0" xfId="62" applyFont="1" applyFill="1" applyBorder="1" applyAlignment="1">
      <alignment horizontal="left"/>
      <protection/>
    </xf>
    <xf numFmtId="0" fontId="8" fillId="0" borderId="11" xfId="62" applyFont="1" applyFill="1" applyBorder="1" applyAlignment="1">
      <alignment horizontal="left"/>
      <protection/>
    </xf>
    <xf numFmtId="0" fontId="54" fillId="0" borderId="13" xfId="62" applyFont="1" applyFill="1" applyBorder="1">
      <alignment/>
      <protection/>
    </xf>
    <xf numFmtId="0" fontId="54" fillId="0" borderId="13" xfId="62" applyFont="1" applyFill="1" applyBorder="1" applyAlignment="1">
      <alignment wrapText="1"/>
      <protection/>
    </xf>
    <xf numFmtId="0" fontId="0" fillId="0" borderId="13" xfId="62" applyFont="1" applyFill="1" applyBorder="1">
      <alignment/>
      <protection/>
    </xf>
    <xf numFmtId="175" fontId="0" fillId="0" borderId="13" xfId="62" applyNumberFormat="1" applyFont="1" applyFill="1" applyBorder="1">
      <alignment/>
      <protection/>
    </xf>
    <xf numFmtId="10" fontId="0" fillId="0" borderId="13" xfId="69" applyNumberFormat="1" applyFont="1" applyFill="1" applyBorder="1" applyAlignment="1">
      <alignment/>
    </xf>
    <xf numFmtId="49" fontId="34" fillId="34" borderId="22" xfId="0" applyNumberFormat="1" applyFont="1" applyFill="1" applyBorder="1" applyAlignment="1">
      <alignment horizontal="left"/>
    </xf>
    <xf numFmtId="49" fontId="34" fillId="34" borderId="23" xfId="0" applyNumberFormat="1" applyFont="1" applyFill="1" applyBorder="1" applyAlignment="1">
      <alignment horizontal="left"/>
    </xf>
    <xf numFmtId="49" fontId="35" fillId="34" borderId="23" xfId="0" applyNumberFormat="1" applyFont="1" applyFill="1" applyBorder="1" applyAlignment="1">
      <alignment horizontal="left"/>
    </xf>
    <xf numFmtId="49" fontId="34" fillId="34" borderId="23" xfId="0" applyNumberFormat="1" applyFont="1" applyFill="1" applyBorder="1" applyAlignment="1">
      <alignment horizontal="center"/>
    </xf>
    <xf numFmtId="49" fontId="34" fillId="34" borderId="23" xfId="0" applyNumberFormat="1" applyFont="1" applyFill="1" applyBorder="1" applyAlignment="1">
      <alignment horizontal="center" wrapText="1"/>
    </xf>
    <xf numFmtId="180" fontId="34" fillId="34" borderId="23" xfId="0" applyNumberFormat="1" applyFont="1" applyFill="1" applyBorder="1" applyAlignment="1">
      <alignment horizontal="right"/>
    </xf>
    <xf numFmtId="185" fontId="8" fillId="0" borderId="14" xfId="61" applyNumberFormat="1" applyFont="1" applyFill="1" applyBorder="1" applyAlignment="1">
      <alignment/>
      <protection/>
    </xf>
    <xf numFmtId="171" fontId="8" fillId="0" borderId="13" xfId="61" applyNumberFormat="1" applyFont="1" applyFill="1" applyBorder="1" applyAlignment="1">
      <alignment/>
      <protection/>
    </xf>
    <xf numFmtId="0" fontId="8" fillId="0" borderId="0" xfId="62" applyFont="1" applyFill="1" applyBorder="1" applyAlignment="1">
      <alignment horizontal="left" vertical="top" readingOrder="1"/>
      <protection/>
    </xf>
    <xf numFmtId="0" fontId="8" fillId="0" borderId="0" xfId="62" applyFont="1" applyFill="1" applyBorder="1" applyAlignment="1">
      <alignment horizontal="left"/>
      <protection/>
    </xf>
    <xf numFmtId="4" fontId="8" fillId="0" borderId="10" xfId="44" applyNumberFormat="1" applyFont="1" applyFill="1" applyBorder="1" applyAlignment="1">
      <alignment horizontal="right" vertical="top" readingOrder="1"/>
    </xf>
    <xf numFmtId="0" fontId="36" fillId="0" borderId="10" xfId="61" applyFont="1" applyFill="1" applyBorder="1" applyAlignment="1">
      <alignment horizontal="left" vertical="top" readingOrder="1"/>
      <protection/>
    </xf>
    <xf numFmtId="3" fontId="8" fillId="0" borderId="10" xfId="61" applyNumberFormat="1" applyFont="1" applyFill="1" applyBorder="1" applyAlignment="1">
      <alignment horizontal="right" vertical="top" readingOrder="1"/>
      <protection/>
    </xf>
    <xf numFmtId="0" fontId="33" fillId="0" borderId="13" xfId="64" applyFont="1" applyFill="1" applyBorder="1" applyAlignment="1" quotePrefix="1">
      <alignment horizontal="center"/>
      <protection/>
    </xf>
    <xf numFmtId="0" fontId="33" fillId="0" borderId="0" xfId="62" applyFont="1" applyFill="1" applyBorder="1" applyAlignment="1">
      <alignment vertical="top" readingOrder="1"/>
      <protection/>
    </xf>
    <xf numFmtId="0" fontId="8" fillId="0" borderId="13" xfId="64" applyFont="1" applyFill="1" applyBorder="1" applyAlignment="1" quotePrefix="1">
      <alignment horizontal="left" wrapText="1"/>
      <protection/>
    </xf>
    <xf numFmtId="0" fontId="0" fillId="0" borderId="13" xfId="0" applyFont="1" applyBorder="1" applyAlignment="1">
      <alignment/>
    </xf>
    <xf numFmtId="0" fontId="47" fillId="0" borderId="0" xfId="57" applyFill="1" applyBorder="1" applyAlignment="1">
      <alignment horizontal="center" vertical="top" wrapText="1" readingOrder="1"/>
    </xf>
    <xf numFmtId="0" fontId="8" fillId="0" borderId="10" xfId="64" applyFont="1" applyFill="1" applyBorder="1" applyAlignment="1">
      <alignment horizontal="left" vertical="top" wrapText="1" readingOrder="1"/>
      <protection/>
    </xf>
    <xf numFmtId="0" fontId="8" fillId="0" borderId="0" xfId="64" applyFont="1" applyFill="1" applyBorder="1" applyAlignment="1">
      <alignment horizontal="left" vertical="top" wrapText="1" readingOrder="1"/>
      <protection/>
    </xf>
    <xf numFmtId="0" fontId="8" fillId="0" borderId="11" xfId="64" applyFont="1" applyFill="1" applyBorder="1" applyAlignment="1">
      <alignment horizontal="left" vertical="top" wrapText="1" readingOrder="1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11" xfId="64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 vertical="top" readingOrder="1"/>
      <protection/>
    </xf>
    <xf numFmtId="0" fontId="8" fillId="0" borderId="1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11" xfId="62" applyFont="1" applyFill="1" applyBorder="1" applyAlignment="1">
      <alignment horizontal="left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1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11" xfId="62" applyFont="1" applyFill="1" applyBorder="1" applyAlignment="1">
      <alignment horizontal="left"/>
      <protection/>
    </xf>
    <xf numFmtId="0" fontId="13" fillId="34" borderId="23" xfId="0" applyNumberFormat="1" applyFont="1" applyFill="1" applyBorder="1" applyAlignment="1">
      <alignment horizontal="right"/>
    </xf>
    <xf numFmtId="0" fontId="14" fillId="34" borderId="23" xfId="0" applyNumberFormat="1" applyFont="1" applyFill="1" applyBorder="1" applyAlignment="1">
      <alignment horizontal="right"/>
    </xf>
    <xf numFmtId="4" fontId="8" fillId="0" borderId="0" xfId="65" applyNumberFormat="1" applyFont="1" applyFill="1" applyBorder="1">
      <alignment/>
      <protection/>
    </xf>
    <xf numFmtId="0" fontId="33" fillId="0" borderId="0" xfId="61" applyFont="1" applyFill="1" applyBorder="1" applyProtection="1">
      <alignment/>
      <protection/>
    </xf>
    <xf numFmtId="3" fontId="33" fillId="0" borderId="0" xfId="61" applyNumberFormat="1" applyFont="1" applyFill="1" applyBorder="1" applyProtection="1">
      <alignment/>
      <protection/>
    </xf>
    <xf numFmtId="171" fontId="33" fillId="0" borderId="0" xfId="61" applyNumberFormat="1" applyFont="1" applyFill="1" applyBorder="1" applyAlignment="1" applyProtection="1">
      <alignment horizontal="center"/>
      <protection/>
    </xf>
    <xf numFmtId="0" fontId="33" fillId="0" borderId="11" xfId="61" applyFont="1" applyFill="1" applyBorder="1" applyAlignment="1" applyProtection="1">
      <alignment horizontal="left"/>
      <protection/>
    </xf>
    <xf numFmtId="4" fontId="8" fillId="0" borderId="11" xfId="61" applyNumberFormat="1" applyFont="1" applyFill="1" applyBorder="1" applyAlignment="1">
      <alignment/>
      <protection/>
    </xf>
    <xf numFmtId="4" fontId="8" fillId="0" borderId="14" xfId="61" applyNumberFormat="1" applyFont="1" applyFill="1" applyBorder="1" applyAlignment="1">
      <alignment/>
      <protection/>
    </xf>
    <xf numFmtId="3" fontId="8" fillId="0" borderId="14" xfId="61" applyNumberFormat="1" applyFont="1" applyFill="1" applyBorder="1" applyAlignment="1">
      <alignment horizontal="right" vertical="top" readingOrder="1"/>
      <protection/>
    </xf>
    <xf numFmtId="0" fontId="8" fillId="0" borderId="14" xfId="61" applyFont="1" applyFill="1" applyBorder="1" applyAlignment="1">
      <alignment horizontal="right"/>
      <protection/>
    </xf>
    <xf numFmtId="4" fontId="8" fillId="0" borderId="14" xfId="61" applyNumberFormat="1" applyFont="1" applyFill="1" applyBorder="1" applyAlignment="1">
      <alignment horizontal="right" vertical="top" wrapText="1" readingOrder="1"/>
      <protection/>
    </xf>
    <xf numFmtId="0" fontId="8" fillId="0" borderId="0" xfId="62" applyFont="1" applyFill="1" applyBorder="1" applyAlignment="1">
      <alignment horizontal="left"/>
      <protection/>
    </xf>
    <xf numFmtId="171" fontId="33" fillId="0" borderId="13" xfId="61" applyNumberFormat="1" applyFont="1" applyFill="1" applyBorder="1" applyAlignment="1">
      <alignment horizontal="right" vertical="top" wrapText="1" readingOrder="1"/>
      <protection/>
    </xf>
    <xf numFmtId="0" fontId="8" fillId="0" borderId="11" xfId="61" applyFont="1" applyFill="1" applyBorder="1" applyAlignment="1">
      <alignment horizontal="left"/>
      <protection/>
    </xf>
    <xf numFmtId="171" fontId="33" fillId="0" borderId="13" xfId="61" applyNumberFormat="1" applyFont="1" applyFill="1" applyBorder="1" applyAlignment="1">
      <alignment horizontal="right"/>
      <protection/>
    </xf>
    <xf numFmtId="173" fontId="3" fillId="34" borderId="14" xfId="64" applyNumberFormat="1" applyFont="1" applyFill="1" applyBorder="1" applyAlignment="1">
      <alignment horizontal="right"/>
      <protection/>
    </xf>
    <xf numFmtId="0" fontId="0" fillId="0" borderId="18" xfId="62" applyFont="1" applyBorder="1">
      <alignment/>
      <protection/>
    </xf>
    <xf numFmtId="175" fontId="0" fillId="0" borderId="18" xfId="62" applyNumberFormat="1" applyFont="1" applyBorder="1">
      <alignment/>
      <protection/>
    </xf>
    <xf numFmtId="10" fontId="0" fillId="0" borderId="18" xfId="69" applyNumberFormat="1" applyFont="1" applyBorder="1" applyAlignment="1">
      <alignment/>
    </xf>
    <xf numFmtId="4" fontId="0" fillId="0" borderId="13" xfId="62" applyNumberFormat="1" applyFont="1" applyFill="1" applyBorder="1">
      <alignment/>
      <protection/>
    </xf>
    <xf numFmtId="0" fontId="8" fillId="0" borderId="10" xfId="61" applyFont="1" applyFill="1" applyBorder="1" applyAlignment="1">
      <alignment horizontal="right" vertical="top" readingOrder="1"/>
      <protection/>
    </xf>
    <xf numFmtId="185" fontId="33" fillId="0" borderId="14" xfId="61" applyNumberFormat="1" applyFont="1" applyFill="1" applyBorder="1" applyAlignment="1">
      <alignment horizontal="right"/>
      <protection/>
    </xf>
    <xf numFmtId="4" fontId="8" fillId="0" borderId="14" xfId="61" applyNumberFormat="1" applyFont="1" applyFill="1" applyBorder="1" applyAlignment="1">
      <alignment horizontal="right"/>
      <protection/>
    </xf>
    <xf numFmtId="4" fontId="8" fillId="0" borderId="10" xfId="61" applyNumberFormat="1" applyFont="1" applyFill="1" applyBorder="1" applyAlignment="1" applyProtection="1">
      <alignment horizontal="right"/>
      <protection/>
    </xf>
    <xf numFmtId="0" fontId="8" fillId="0" borderId="14" xfId="65" applyNumberFormat="1" applyFont="1" applyFill="1" applyBorder="1">
      <alignment/>
      <protection/>
    </xf>
    <xf numFmtId="0" fontId="8" fillId="0" borderId="10" xfId="61" applyFont="1" applyFill="1" applyBorder="1" applyAlignment="1" applyProtection="1">
      <alignment horizontal="center" vertical="top" readingOrder="1"/>
      <protection/>
    </xf>
    <xf numFmtId="172" fontId="8" fillId="0" borderId="10" xfId="44" applyNumberFormat="1" applyFont="1" applyFill="1" applyBorder="1" applyAlignment="1" applyProtection="1">
      <alignment horizontal="center" vertical="top" readingOrder="1"/>
      <protection/>
    </xf>
    <xf numFmtId="171" fontId="33" fillId="0" borderId="13" xfId="61" applyNumberFormat="1" applyFont="1" applyFill="1" applyBorder="1" applyAlignment="1" applyProtection="1">
      <alignment horizontal="center"/>
      <protection/>
    </xf>
    <xf numFmtId="0" fontId="8" fillId="0" borderId="10" xfId="61" applyNumberFormat="1" applyFont="1" applyFill="1" applyBorder="1" applyAlignment="1">
      <alignment horizontal="center"/>
      <protection/>
    </xf>
    <xf numFmtId="10" fontId="10" fillId="34" borderId="0" xfId="68" applyNumberFormat="1" applyFont="1" applyFill="1" applyAlignment="1">
      <alignment horizontal="left"/>
    </xf>
    <xf numFmtId="10" fontId="8" fillId="0" borderId="0" xfId="68" applyNumberFormat="1" applyFont="1" applyFill="1" applyAlignment="1">
      <alignment/>
    </xf>
    <xf numFmtId="0" fontId="8" fillId="0" borderId="14" xfId="44" applyNumberFormat="1" applyFont="1" applyFill="1" applyBorder="1" applyAlignment="1">
      <alignment horizontal="right" vertical="top" wrapText="1" readingOrder="1"/>
    </xf>
    <xf numFmtId="0" fontId="8" fillId="0" borderId="14" xfId="61" applyNumberFormat="1" applyFont="1" applyFill="1" applyBorder="1" applyAlignment="1" applyProtection="1">
      <alignment horizontal="right"/>
      <protection/>
    </xf>
    <xf numFmtId="0" fontId="8" fillId="0" borderId="14" xfId="61" applyNumberFormat="1" applyFont="1" applyFill="1" applyBorder="1" applyAlignment="1">
      <alignment horizontal="right" vertical="top" wrapText="1" readingOrder="1"/>
      <protection/>
    </xf>
    <xf numFmtId="0" fontId="8" fillId="0" borderId="14" xfId="44" applyNumberFormat="1" applyFont="1" applyFill="1" applyBorder="1" applyAlignment="1" applyProtection="1">
      <alignment horizontal="right"/>
      <protection/>
    </xf>
    <xf numFmtId="4" fontId="13" fillId="34" borderId="23" xfId="0" applyNumberFormat="1" applyFont="1" applyFill="1" applyBorder="1" applyAlignment="1">
      <alignment horizontal="right"/>
    </xf>
    <xf numFmtId="171" fontId="33" fillId="0" borderId="11" xfId="61" applyNumberFormat="1" applyFont="1" applyFill="1" applyBorder="1" applyAlignment="1">
      <alignment horizontal="center"/>
      <protection/>
    </xf>
    <xf numFmtId="0" fontId="8" fillId="0" borderId="14" xfId="61" applyNumberFormat="1" applyFont="1" applyFill="1" applyBorder="1" applyAlignment="1">
      <alignment horizontal="right" wrapText="1" readingOrder="1"/>
      <protection/>
    </xf>
    <xf numFmtId="0" fontId="8" fillId="0" borderId="10" xfId="61" applyNumberFormat="1" applyFont="1" applyFill="1" applyBorder="1" applyAlignment="1">
      <alignment/>
      <protection/>
    </xf>
    <xf numFmtId="4" fontId="8" fillId="0" borderId="10" xfId="61" applyNumberFormat="1" applyFont="1" applyFill="1" applyBorder="1" applyAlignment="1">
      <alignment horizontal="center" readingOrder="1"/>
      <protection/>
    </xf>
    <xf numFmtId="0" fontId="33" fillId="33" borderId="20" xfId="61" applyFont="1" applyFill="1" applyBorder="1" applyAlignment="1">
      <alignment horizontal="center"/>
      <protection/>
    </xf>
    <xf numFmtId="0" fontId="33" fillId="33" borderId="24" xfId="61" applyFont="1" applyFill="1" applyBorder="1" applyAlignment="1">
      <alignment horizontal="center"/>
      <protection/>
    </xf>
    <xf numFmtId="0" fontId="33" fillId="33" borderId="25" xfId="61" applyFont="1" applyFill="1" applyBorder="1" applyAlignment="1">
      <alignment horizontal="center"/>
      <protection/>
    </xf>
    <xf numFmtId="0" fontId="33" fillId="33" borderId="10" xfId="61" applyFont="1" applyFill="1" applyBorder="1" applyAlignment="1">
      <alignment horizontal="center"/>
      <protection/>
    </xf>
    <xf numFmtId="0" fontId="33" fillId="33" borderId="0" xfId="61" applyFont="1" applyFill="1" applyBorder="1" applyAlignment="1">
      <alignment horizontal="center"/>
      <protection/>
    </xf>
    <xf numFmtId="0" fontId="33" fillId="33" borderId="11" xfId="61" applyFont="1" applyFill="1" applyBorder="1" applyAlignment="1">
      <alignment horizontal="center"/>
      <protection/>
    </xf>
    <xf numFmtId="0" fontId="8" fillId="0" borderId="10" xfId="64" applyFont="1" applyFill="1" applyBorder="1" applyAlignment="1">
      <alignment horizontal="left" vertical="top" wrapText="1" readingOrder="1"/>
      <protection/>
    </xf>
    <xf numFmtId="0" fontId="8" fillId="0" borderId="0" xfId="64" applyFont="1" applyFill="1" applyBorder="1" applyAlignment="1">
      <alignment horizontal="left" vertical="top" wrapText="1" readingOrder="1"/>
      <protection/>
    </xf>
    <xf numFmtId="0" fontId="8" fillId="0" borderId="11" xfId="64" applyFont="1" applyFill="1" applyBorder="1" applyAlignment="1">
      <alignment horizontal="left" vertical="top" wrapText="1" readingOrder="1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11" xfId="64" applyFont="1" applyFill="1" applyBorder="1" applyAlignment="1">
      <alignment horizontal="left"/>
      <protection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13" xfId="62" applyFont="1" applyBorder="1" applyAlignment="1">
      <alignment horizontal="center"/>
      <protection/>
    </xf>
    <xf numFmtId="0" fontId="8" fillId="0" borderId="1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11" xfId="62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top" wrapText="1"/>
    </xf>
    <xf numFmtId="0" fontId="33" fillId="0" borderId="13" xfId="62" applyFont="1" applyFill="1" applyBorder="1" applyAlignment="1">
      <alignment horizontal="center" vertical="top" readingOrder="1"/>
      <protection/>
    </xf>
    <xf numFmtId="0" fontId="33" fillId="33" borderId="10" xfId="61" applyFont="1" applyFill="1" applyBorder="1" applyAlignment="1">
      <alignment horizontal="left" vertical="top" wrapText="1" readingOrder="1"/>
      <protection/>
    </xf>
    <xf numFmtId="0" fontId="33" fillId="33" borderId="0" xfId="61" applyFont="1" applyFill="1" applyBorder="1" applyAlignment="1">
      <alignment horizontal="left" vertical="top" wrapText="1" readingOrder="1"/>
      <protection/>
    </xf>
    <xf numFmtId="0" fontId="33" fillId="33" borderId="11" xfId="61" applyFont="1" applyFill="1" applyBorder="1" applyAlignment="1">
      <alignment horizontal="left" vertical="top" wrapText="1" readingOrder="1"/>
      <protection/>
    </xf>
    <xf numFmtId="0" fontId="8" fillId="0" borderId="16" xfId="64" applyFont="1" applyFill="1" applyBorder="1" applyAlignment="1" quotePrefix="1">
      <alignment horizontal="left" wrapText="1"/>
      <protection/>
    </xf>
    <xf numFmtId="0" fontId="8" fillId="0" borderId="27" xfId="64" applyFont="1" applyFill="1" applyBorder="1" applyAlignment="1" quotePrefix="1">
      <alignment horizontal="left" wrapText="1"/>
      <protection/>
    </xf>
    <xf numFmtId="0" fontId="54" fillId="0" borderId="13" xfId="62" applyFont="1" applyFill="1" applyBorder="1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47" fillId="0" borderId="10" xfId="57" applyFill="1" applyBorder="1" applyAlignment="1">
      <alignment horizontal="center" vertical="top" wrapText="1" readingOrder="1"/>
    </xf>
    <xf numFmtId="0" fontId="47" fillId="0" borderId="0" xfId="57" applyFill="1" applyBorder="1" applyAlignment="1">
      <alignment horizontal="center" vertical="top" wrapText="1" readingOrder="1"/>
    </xf>
    <xf numFmtId="0" fontId="0" fillId="0" borderId="13" xfId="0" applyBorder="1" applyAlignment="1">
      <alignment wrapText="1"/>
    </xf>
    <xf numFmtId="171" fontId="8" fillId="0" borderId="10" xfId="62" applyNumberFormat="1" applyFont="1" applyFill="1" applyBorder="1" applyAlignment="1">
      <alignment horizontal="left"/>
      <protection/>
    </xf>
    <xf numFmtId="0" fontId="33" fillId="33" borderId="10" xfId="61" applyFont="1" applyFill="1" applyBorder="1" applyAlignment="1" applyProtection="1">
      <alignment horizontal="left" vertical="top" wrapText="1" readingOrder="1"/>
      <protection/>
    </xf>
    <xf numFmtId="0" fontId="51" fillId="0" borderId="0" xfId="63" applyBorder="1">
      <alignment/>
      <protection/>
    </xf>
    <xf numFmtId="0" fontId="51" fillId="0" borderId="11" xfId="63" applyBorder="1">
      <alignment/>
      <protection/>
    </xf>
    <xf numFmtId="49" fontId="14" fillId="34" borderId="23" xfId="0" applyNumberFormat="1" applyFont="1" applyFill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_PORTFOLIOS AS ON 30 Sep 201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view="pageBreakPreview" zoomScale="80" zoomScaleSheetLayoutView="80" zoomScalePageLayoutView="0" workbookViewId="0" topLeftCell="B3">
      <selection activeCell="B3" sqref="B3"/>
    </sheetView>
  </sheetViews>
  <sheetFormatPr defaultColWidth="9.140625" defaultRowHeight="15"/>
  <cols>
    <col min="1" max="1" width="9.140625" style="3" hidden="1" customWidth="1"/>
    <col min="2" max="2" width="81.57421875" style="3" bestFit="1" customWidth="1"/>
    <col min="3" max="3" width="18.00390625" style="3" bestFit="1" customWidth="1"/>
    <col min="4" max="4" width="14.57421875" style="3" bestFit="1" customWidth="1"/>
    <col min="5" max="7" width="15.421875" style="3" customWidth="1"/>
    <col min="8" max="8" width="17.421875" style="65" customWidth="1"/>
    <col min="9" max="9" width="14.8515625" style="1" bestFit="1" customWidth="1"/>
    <col min="10" max="10" width="16.7109375" style="2" customWidth="1"/>
    <col min="11" max="11" width="9.8515625" style="3" bestFit="1" customWidth="1"/>
    <col min="12" max="16384" width="9.140625" style="3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9" t="s">
        <v>3</v>
      </c>
      <c r="C4" s="5"/>
      <c r="D4" s="10"/>
      <c r="E4" s="5"/>
      <c r="F4" s="5"/>
      <c r="G4" s="5"/>
      <c r="H4" s="11"/>
    </row>
    <row r="5" spans="2:8" ht="15">
      <c r="B5" s="9" t="s">
        <v>430</v>
      </c>
      <c r="C5" s="12"/>
      <c r="D5" s="13"/>
      <c r="E5" s="12"/>
      <c r="F5" s="12"/>
      <c r="G5" s="12"/>
      <c r="H5" s="14"/>
    </row>
    <row r="6" spans="2:10" s="18" customFormat="1" ht="15">
      <c r="B6" s="9"/>
      <c r="C6" s="15"/>
      <c r="D6" s="16"/>
      <c r="E6" s="15"/>
      <c r="F6" s="15"/>
      <c r="G6" s="15"/>
      <c r="H6" s="17"/>
      <c r="I6" s="1"/>
      <c r="J6" s="2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  <c r="I7" s="1"/>
      <c r="J7" s="24"/>
    </row>
    <row r="8" spans="2:10" s="18" customFormat="1" ht="15">
      <c r="B8" s="29" t="s">
        <v>26</v>
      </c>
      <c r="C8" s="30"/>
      <c r="D8" s="36"/>
      <c r="E8" s="32"/>
      <c r="F8" s="33"/>
      <c r="G8" s="33"/>
      <c r="H8" s="34"/>
      <c r="I8" s="1"/>
      <c r="J8" s="1"/>
    </row>
    <row r="9" spans="2:10" s="18" customFormat="1" ht="15">
      <c r="B9" s="29" t="s">
        <v>89</v>
      </c>
      <c r="C9" s="30"/>
      <c r="D9" s="36"/>
      <c r="E9" s="32"/>
      <c r="F9" s="33"/>
      <c r="G9" s="33"/>
      <c r="H9" s="34"/>
      <c r="I9" s="1"/>
      <c r="J9" s="1"/>
    </row>
    <row r="10" spans="2:10" s="18" customFormat="1" ht="15">
      <c r="B10" s="30" t="s">
        <v>266</v>
      </c>
      <c r="C10" s="30" t="s">
        <v>17</v>
      </c>
      <c r="D10" s="36">
        <v>1918000</v>
      </c>
      <c r="E10" s="32">
        <v>2038.76</v>
      </c>
      <c r="F10" s="33">
        <v>31.07</v>
      </c>
      <c r="G10" s="33">
        <v>6.314</v>
      </c>
      <c r="H10" s="193" t="s">
        <v>267</v>
      </c>
      <c r="I10" s="1"/>
      <c r="J10" s="1"/>
    </row>
    <row r="11" spans="2:10" s="18" customFormat="1" ht="15">
      <c r="B11" s="30" t="s">
        <v>310</v>
      </c>
      <c r="C11" s="30" t="s">
        <v>17</v>
      </c>
      <c r="D11" s="36">
        <v>1500000</v>
      </c>
      <c r="E11" s="32">
        <v>1585.58</v>
      </c>
      <c r="F11" s="33">
        <v>24.16</v>
      </c>
      <c r="G11" s="33">
        <v>6.164499999999999</v>
      </c>
      <c r="H11" s="193" t="s">
        <v>311</v>
      </c>
      <c r="I11" s="1"/>
      <c r="J11" s="1"/>
    </row>
    <row r="12" spans="2:10" s="18" customFormat="1" ht="15">
      <c r="B12" s="30" t="s">
        <v>261</v>
      </c>
      <c r="C12" s="30" t="s">
        <v>17</v>
      </c>
      <c r="D12" s="36">
        <v>250000</v>
      </c>
      <c r="E12" s="32">
        <v>258.76</v>
      </c>
      <c r="F12" s="33">
        <v>3.94</v>
      </c>
      <c r="G12" s="33">
        <v>6.3902</v>
      </c>
      <c r="H12" s="193" t="s">
        <v>262</v>
      </c>
      <c r="I12" s="1"/>
      <c r="J12" s="1"/>
    </row>
    <row r="13" spans="2:10" s="18" customFormat="1" ht="15">
      <c r="B13" s="30" t="s">
        <v>29</v>
      </c>
      <c r="C13" s="30" t="s">
        <v>17</v>
      </c>
      <c r="D13" s="36">
        <v>50000</v>
      </c>
      <c r="E13" s="32">
        <v>54.61</v>
      </c>
      <c r="F13" s="33">
        <v>0.83</v>
      </c>
      <c r="G13" s="33">
        <v>4.9003</v>
      </c>
      <c r="H13" s="193" t="s">
        <v>30</v>
      </c>
      <c r="I13" s="1"/>
      <c r="J13" s="1"/>
    </row>
    <row r="14" spans="2:10" s="47" customFormat="1" ht="15">
      <c r="B14" s="29" t="s">
        <v>25</v>
      </c>
      <c r="C14" s="29"/>
      <c r="D14" s="42"/>
      <c r="E14" s="44">
        <f>SUM(E10:E13)</f>
        <v>3937.7100000000005</v>
      </c>
      <c r="F14" s="44">
        <f>SUM(F10:F13)</f>
        <v>60</v>
      </c>
      <c r="G14" s="45"/>
      <c r="H14" s="46"/>
      <c r="I14" s="1"/>
      <c r="J14" s="1"/>
    </row>
    <row r="15" spans="2:10" s="18" customFormat="1" ht="15">
      <c r="B15" s="29" t="s">
        <v>31</v>
      </c>
      <c r="C15" s="30"/>
      <c r="D15" s="36"/>
      <c r="E15" s="32"/>
      <c r="F15" s="33"/>
      <c r="G15" s="33"/>
      <c r="H15" s="46"/>
      <c r="I15" s="1"/>
      <c r="J15" s="1"/>
    </row>
    <row r="16" spans="2:10" s="18" customFormat="1" ht="15">
      <c r="B16" s="29" t="s">
        <v>32</v>
      </c>
      <c r="C16" s="30"/>
      <c r="D16" s="36"/>
      <c r="E16" s="32">
        <v>2616.42</v>
      </c>
      <c r="F16" s="360">
        <v>39.87</v>
      </c>
      <c r="G16" s="33"/>
      <c r="H16" s="46"/>
      <c r="I16" s="1"/>
      <c r="J16" s="1"/>
    </row>
    <row r="17" spans="2:10" s="18" customFormat="1" ht="15">
      <c r="B17" s="29" t="s">
        <v>33</v>
      </c>
      <c r="C17" s="30"/>
      <c r="D17" s="48"/>
      <c r="E17" s="49">
        <v>8.63000000000011</v>
      </c>
      <c r="F17" s="360">
        <v>0.13</v>
      </c>
      <c r="G17" s="33"/>
      <c r="H17" s="46"/>
      <c r="I17" s="1"/>
      <c r="J17" s="1"/>
    </row>
    <row r="18" spans="2:10" s="18" customFormat="1" ht="15">
      <c r="B18" s="50" t="s">
        <v>34</v>
      </c>
      <c r="C18" s="50"/>
      <c r="D18" s="51"/>
      <c r="E18" s="52">
        <f>+E14+E16+E17</f>
        <v>6562.760000000001</v>
      </c>
      <c r="F18" s="348">
        <f>+F14+F16+F17</f>
        <v>100</v>
      </c>
      <c r="G18" s="54"/>
      <c r="H18" s="55"/>
      <c r="I18" s="1"/>
      <c r="J18" s="1"/>
    </row>
    <row r="19" spans="2:10" s="18" customFormat="1" ht="15">
      <c r="B19" s="56" t="s">
        <v>35</v>
      </c>
      <c r="C19" s="57"/>
      <c r="D19" s="58"/>
      <c r="E19" s="59"/>
      <c r="F19" s="59"/>
      <c r="G19" s="59"/>
      <c r="H19" s="60"/>
      <c r="I19" s="1"/>
      <c r="J19" s="1"/>
    </row>
    <row r="20" spans="2:10" s="47" customFormat="1" ht="15.75" customHeight="1">
      <c r="B20" s="382" t="s">
        <v>36</v>
      </c>
      <c r="C20" s="383"/>
      <c r="D20" s="383"/>
      <c r="E20" s="383"/>
      <c r="F20" s="383"/>
      <c r="G20" s="383"/>
      <c r="H20" s="384"/>
      <c r="I20" s="1"/>
      <c r="J20" s="1"/>
    </row>
    <row r="21" spans="2:10" s="47" customFormat="1" ht="15.75" customHeight="1">
      <c r="B21" s="321" t="s">
        <v>96</v>
      </c>
      <c r="C21" s="322"/>
      <c r="D21" s="322"/>
      <c r="E21" s="322"/>
      <c r="F21" s="322"/>
      <c r="G21" s="322"/>
      <c r="H21" s="323"/>
      <c r="I21" s="1"/>
      <c r="J21" s="1"/>
    </row>
    <row r="22" spans="2:10" s="47" customFormat="1" ht="15.75" customHeight="1">
      <c r="B22" s="321" t="s">
        <v>314</v>
      </c>
      <c r="C22" s="322"/>
      <c r="D22" s="322"/>
      <c r="E22" s="322"/>
      <c r="F22" s="322"/>
      <c r="G22" s="322"/>
      <c r="H22" s="323"/>
      <c r="I22" s="1"/>
      <c r="J22" s="1"/>
    </row>
    <row r="23" ht="15">
      <c r="J23" s="1"/>
    </row>
    <row r="24" ht="15">
      <c r="J24" s="1"/>
    </row>
    <row r="25" ht="15">
      <c r="J25" s="1"/>
    </row>
    <row r="26" ht="15">
      <c r="J26" s="1"/>
    </row>
    <row r="27" ht="15">
      <c r="J27" s="1"/>
    </row>
    <row r="28" ht="15">
      <c r="J28" s="1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35" ht="15">
      <c r="J35" s="1"/>
    </row>
    <row r="36" ht="15">
      <c r="J36" s="1"/>
    </row>
    <row r="37" ht="15">
      <c r="J37" s="1"/>
    </row>
    <row r="38" ht="15">
      <c r="J38" s="1"/>
    </row>
    <row r="39" ht="15">
      <c r="J39" s="1"/>
    </row>
    <row r="40" ht="15">
      <c r="J40" s="1"/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</sheetData>
  <sheetProtection/>
  <mergeCells count="3">
    <mergeCell ref="B1:H1"/>
    <mergeCell ref="B2:H2"/>
    <mergeCell ref="B20:H20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view="pageBreakPreview" zoomScale="80" zoomScaleSheetLayoutView="80" zoomScalePageLayoutView="0" workbookViewId="0" topLeftCell="B3">
      <selection activeCell="E19" sqref="E19"/>
    </sheetView>
  </sheetViews>
  <sheetFormatPr defaultColWidth="9.140625" defaultRowHeight="15"/>
  <cols>
    <col min="1" max="1" width="9.140625" style="235" hidden="1" customWidth="1"/>
    <col min="2" max="2" width="61.28125" style="265" customWidth="1"/>
    <col min="3" max="3" width="18.140625" style="265" customWidth="1"/>
    <col min="4" max="4" width="21.140625" style="265" customWidth="1"/>
    <col min="5" max="7" width="15.421875" style="265" customWidth="1"/>
    <col min="8" max="8" width="22.7109375" style="267" customWidth="1"/>
    <col min="9" max="9" width="15.140625" style="1" bestFit="1" customWidth="1"/>
    <col min="10" max="10" width="16.57421875" style="235" bestFit="1" customWidth="1"/>
    <col min="11" max="13" width="9.140625" style="235" customWidth="1"/>
    <col min="14" max="15" width="9.140625" style="236" customWidth="1"/>
    <col min="16" max="16384" width="9.140625" style="235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4" t="s">
        <v>2</v>
      </c>
      <c r="C3" s="237"/>
      <c r="D3" s="238"/>
      <c r="E3" s="239"/>
      <c r="F3" s="239"/>
      <c r="G3" s="239"/>
      <c r="H3" s="240"/>
    </row>
    <row r="4" spans="2:8" ht="15" customHeight="1">
      <c r="B4" s="410" t="s">
        <v>224</v>
      </c>
      <c r="C4" s="411"/>
      <c r="D4" s="411"/>
      <c r="E4" s="411"/>
      <c r="F4" s="411"/>
      <c r="G4" s="411"/>
      <c r="H4" s="412"/>
    </row>
    <row r="5" spans="2:8" ht="15">
      <c r="B5" s="314" t="s">
        <v>430</v>
      </c>
      <c r="C5" s="241"/>
      <c r="D5" s="242"/>
      <c r="E5" s="241"/>
      <c r="F5" s="241"/>
      <c r="G5" s="241"/>
      <c r="H5" s="243"/>
    </row>
    <row r="6" spans="2:8" ht="15">
      <c r="B6" s="244"/>
      <c r="C6" s="241"/>
      <c r="D6" s="242"/>
      <c r="E6" s="241"/>
      <c r="F6" s="241"/>
      <c r="G6" s="241"/>
      <c r="H6" s="243"/>
    </row>
    <row r="7" spans="2:8" ht="34.5" customHeight="1">
      <c r="B7" s="245" t="s">
        <v>4</v>
      </c>
      <c r="C7" s="208" t="s">
        <v>5</v>
      </c>
      <c r="D7" s="246" t="s">
        <v>6</v>
      </c>
      <c r="E7" s="247" t="s">
        <v>7</v>
      </c>
      <c r="F7" s="248" t="s">
        <v>8</v>
      </c>
      <c r="G7" s="23" t="s">
        <v>323</v>
      </c>
      <c r="H7" s="248" t="s">
        <v>10</v>
      </c>
    </row>
    <row r="8" spans="2:8" ht="15">
      <c r="B8" s="91" t="s">
        <v>26</v>
      </c>
      <c r="C8" s="135"/>
      <c r="D8" s="137"/>
      <c r="E8" s="133"/>
      <c r="F8" s="132"/>
      <c r="G8" s="132"/>
      <c r="H8" s="34"/>
    </row>
    <row r="9" spans="2:11" ht="15">
      <c r="B9" s="91" t="s">
        <v>89</v>
      </c>
      <c r="C9" s="135"/>
      <c r="D9" s="134"/>
      <c r="E9" s="133"/>
      <c r="F9" s="132"/>
      <c r="G9" s="132"/>
      <c r="H9" s="34"/>
      <c r="J9" s="74"/>
      <c r="K9" s="74"/>
    </row>
    <row r="10" spans="2:11" ht="15">
      <c r="B10" s="136" t="s">
        <v>310</v>
      </c>
      <c r="C10" s="135" t="s">
        <v>17</v>
      </c>
      <c r="D10" s="134">
        <v>6000000</v>
      </c>
      <c r="E10" s="133">
        <v>6342.34</v>
      </c>
      <c r="F10" s="132">
        <v>24.17</v>
      </c>
      <c r="G10" s="132">
        <v>6.164499999999999</v>
      </c>
      <c r="H10" s="34" t="s">
        <v>311</v>
      </c>
      <c r="J10" s="76"/>
      <c r="K10" s="40"/>
    </row>
    <row r="11" spans="2:11" ht="15">
      <c r="B11" s="136" t="s">
        <v>266</v>
      </c>
      <c r="C11" s="135" t="s">
        <v>17</v>
      </c>
      <c r="D11" s="134">
        <v>5082000</v>
      </c>
      <c r="E11" s="133">
        <v>5401.97</v>
      </c>
      <c r="F11" s="132">
        <v>20.58</v>
      </c>
      <c r="G11" s="132">
        <v>6.314</v>
      </c>
      <c r="H11" s="34" t="s">
        <v>267</v>
      </c>
      <c r="J11" s="76"/>
      <c r="K11" s="40"/>
    </row>
    <row r="12" spans="2:11" ht="15">
      <c r="B12" s="136" t="s">
        <v>225</v>
      </c>
      <c r="C12" s="135" t="s">
        <v>17</v>
      </c>
      <c r="D12" s="134">
        <v>5000000</v>
      </c>
      <c r="E12" s="133">
        <v>5325.87</v>
      </c>
      <c r="F12" s="132">
        <v>20.29</v>
      </c>
      <c r="G12" s="132">
        <v>6.436999999999999</v>
      </c>
      <c r="H12" s="34" t="s">
        <v>226</v>
      </c>
      <c r="J12" s="76"/>
      <c r="K12" s="40"/>
    </row>
    <row r="13" spans="2:11" ht="15">
      <c r="B13" s="136" t="s">
        <v>261</v>
      </c>
      <c r="C13" s="135" t="s">
        <v>17</v>
      </c>
      <c r="D13" s="134">
        <v>2500000</v>
      </c>
      <c r="E13" s="133">
        <v>2587.6</v>
      </c>
      <c r="F13" s="132">
        <v>9.86</v>
      </c>
      <c r="G13" s="132">
        <v>6.3902</v>
      </c>
      <c r="H13" s="34" t="s">
        <v>262</v>
      </c>
      <c r="J13" s="76"/>
      <c r="K13" s="40"/>
    </row>
    <row r="14" spans="2:11" ht="15">
      <c r="B14" s="136" t="s">
        <v>312</v>
      </c>
      <c r="C14" s="135" t="s">
        <v>17</v>
      </c>
      <c r="D14" s="134">
        <v>72500</v>
      </c>
      <c r="E14" s="133">
        <v>69.56</v>
      </c>
      <c r="F14" s="132">
        <v>0.27</v>
      </c>
      <c r="G14" s="132">
        <v>6.6808</v>
      </c>
      <c r="H14" s="34" t="s">
        <v>313</v>
      </c>
      <c r="J14" s="76"/>
      <c r="K14" s="40"/>
    </row>
    <row r="15" spans="2:15" s="249" customFormat="1" ht="15">
      <c r="B15" s="91" t="s">
        <v>25</v>
      </c>
      <c r="C15" s="131"/>
      <c r="D15" s="130"/>
      <c r="E15" s="129">
        <f>SUM(E10:E14)</f>
        <v>19727.34</v>
      </c>
      <c r="F15" s="129">
        <f>SUM(F10:F14)</f>
        <v>75.16999999999999</v>
      </c>
      <c r="G15" s="128"/>
      <c r="H15" s="34"/>
      <c r="I15" s="1"/>
      <c r="J15" s="1"/>
      <c r="K15" s="235"/>
      <c r="L15" s="235"/>
      <c r="M15" s="235"/>
      <c r="N15" s="236"/>
      <c r="O15" s="236"/>
    </row>
    <row r="16" spans="2:15" s="249" customFormat="1" ht="15">
      <c r="B16" s="250" t="s">
        <v>31</v>
      </c>
      <c r="C16" s="135"/>
      <c r="D16" s="251"/>
      <c r="E16" s="252"/>
      <c r="F16" s="253"/>
      <c r="G16" s="253"/>
      <c r="H16" s="254"/>
      <c r="I16" s="1"/>
      <c r="J16" s="235"/>
      <c r="K16" s="235"/>
      <c r="L16" s="235"/>
      <c r="M16" s="235"/>
      <c r="N16" s="236"/>
      <c r="O16" s="236"/>
    </row>
    <row r="17" spans="2:15" s="249" customFormat="1" ht="15">
      <c r="B17" s="29" t="s">
        <v>32</v>
      </c>
      <c r="C17" s="135"/>
      <c r="D17" s="251"/>
      <c r="E17" s="255">
        <v>6547.31</v>
      </c>
      <c r="F17" s="368">
        <v>24.95</v>
      </c>
      <c r="G17" s="132"/>
      <c r="H17" s="254"/>
      <c r="I17" s="1"/>
      <c r="J17" s="235"/>
      <c r="K17" s="235"/>
      <c r="L17" s="235"/>
      <c r="M17" s="235"/>
      <c r="N17" s="236"/>
      <c r="O17" s="236"/>
    </row>
    <row r="18" spans="2:15" s="249" customFormat="1" ht="15">
      <c r="B18" s="250" t="s">
        <v>33</v>
      </c>
      <c r="C18" s="135"/>
      <c r="D18" s="251"/>
      <c r="E18" s="255">
        <v>-30.07</v>
      </c>
      <c r="F18" s="368">
        <v>-0.12</v>
      </c>
      <c r="G18" s="132"/>
      <c r="H18" s="254"/>
      <c r="I18" s="1"/>
      <c r="J18" s="235"/>
      <c r="K18" s="235"/>
      <c r="L18" s="235"/>
      <c r="M18" s="235"/>
      <c r="N18" s="236"/>
      <c r="O18" s="236"/>
    </row>
    <row r="19" spans="2:15" s="249" customFormat="1" ht="15">
      <c r="B19" s="256" t="s">
        <v>34</v>
      </c>
      <c r="C19" s="256"/>
      <c r="D19" s="257"/>
      <c r="E19" s="129">
        <f>SUM(E17:E18)+E15</f>
        <v>26244.58</v>
      </c>
      <c r="F19" s="129">
        <f>SUM(F17:F18)+F15</f>
        <v>99.99999999999999</v>
      </c>
      <c r="G19" s="258"/>
      <c r="H19" s="259"/>
      <c r="I19" s="1"/>
      <c r="J19" s="235"/>
      <c r="K19" s="235"/>
      <c r="L19" s="235"/>
      <c r="M19" s="235"/>
      <c r="N19" s="236"/>
      <c r="O19" s="236"/>
    </row>
    <row r="20" spans="2:15" s="249" customFormat="1" ht="15">
      <c r="B20" s="260" t="s">
        <v>35</v>
      </c>
      <c r="C20" s="338"/>
      <c r="D20" s="339"/>
      <c r="E20" s="340"/>
      <c r="F20" s="340"/>
      <c r="G20" s="340"/>
      <c r="H20" s="341"/>
      <c r="I20" s="1"/>
      <c r="J20" s="235"/>
      <c r="K20" s="235"/>
      <c r="L20" s="235"/>
      <c r="M20" s="235"/>
      <c r="N20" s="236"/>
      <c r="O20" s="236"/>
    </row>
    <row r="21" spans="2:15" s="249" customFormat="1" ht="15">
      <c r="B21" s="3" t="s">
        <v>96</v>
      </c>
      <c r="C21" s="338"/>
      <c r="D21" s="339"/>
      <c r="E21" s="340"/>
      <c r="F21" s="340"/>
      <c r="G21" s="340"/>
      <c r="H21" s="341"/>
      <c r="I21" s="1"/>
      <c r="J21" s="235"/>
      <c r="K21" s="235"/>
      <c r="L21" s="235"/>
      <c r="M21" s="235"/>
      <c r="N21" s="236"/>
      <c r="O21" s="236"/>
    </row>
    <row r="22" spans="1:15" s="1" customFormat="1" ht="15">
      <c r="A22" s="235"/>
      <c r="B22" s="324" t="s">
        <v>314</v>
      </c>
      <c r="C22" s="261"/>
      <c r="D22" s="262"/>
      <c r="E22" s="263"/>
      <c r="F22" s="263"/>
      <c r="G22" s="263"/>
      <c r="H22" s="264"/>
      <c r="J22" s="235"/>
      <c r="K22" s="235"/>
      <c r="L22" s="235"/>
      <c r="M22" s="235"/>
      <c r="N22" s="236"/>
      <c r="O22" s="236"/>
    </row>
    <row r="25" spans="1:15" s="1" customFormat="1" ht="15">
      <c r="A25" s="235"/>
      <c r="B25" s="265"/>
      <c r="C25" s="265"/>
      <c r="D25" s="265"/>
      <c r="E25" s="266"/>
      <c r="F25" s="265"/>
      <c r="G25" s="265"/>
      <c r="H25" s="267"/>
      <c r="J25" s="235"/>
      <c r="K25" s="235"/>
      <c r="L25" s="235"/>
      <c r="M25" s="235"/>
      <c r="N25" s="236"/>
      <c r="O25" s="236"/>
    </row>
    <row r="26" spans="1:15" s="1" customFormat="1" ht="15">
      <c r="A26" s="235"/>
      <c r="B26" s="265"/>
      <c r="C26" s="265"/>
      <c r="D26" s="265"/>
      <c r="E26" s="266"/>
      <c r="F26" s="265"/>
      <c r="G26" s="265"/>
      <c r="H26" s="267"/>
      <c r="J26" s="235"/>
      <c r="K26" s="235"/>
      <c r="L26" s="235"/>
      <c r="M26" s="235"/>
      <c r="N26" s="236"/>
      <c r="O26" s="236"/>
    </row>
  </sheetData>
  <sheetProtection/>
  <mergeCells count="3">
    <mergeCell ref="B1:H1"/>
    <mergeCell ref="B2:H2"/>
    <mergeCell ref="B4:H4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="85" zoomScaleSheetLayoutView="85" zoomScalePageLayoutView="0" workbookViewId="0" topLeftCell="B41">
      <selection activeCell="B61" sqref="B61"/>
    </sheetView>
  </sheetViews>
  <sheetFormatPr defaultColWidth="9.140625" defaultRowHeight="15"/>
  <cols>
    <col min="1" max="1" width="9.140625" style="1" hidden="1" customWidth="1"/>
    <col min="2" max="2" width="67.8515625" style="3" customWidth="1"/>
    <col min="3" max="3" width="18.00390625" style="3" customWidth="1"/>
    <col min="4" max="4" width="15.57421875" style="3" customWidth="1"/>
    <col min="5" max="7" width="15.421875" style="3" customWidth="1"/>
    <col min="8" max="8" width="16.00390625" style="65" bestFit="1" customWidth="1"/>
    <col min="9" max="9" width="15.140625" style="1" bestFit="1" customWidth="1"/>
    <col min="10" max="10" width="15.140625" style="1" customWidth="1"/>
    <col min="11" max="11" width="17.7109375" style="2" customWidth="1"/>
    <col min="12" max="12" width="13.421875" style="1" customWidth="1"/>
    <col min="13" max="13" width="10.28125" style="1" bestFit="1" customWidth="1"/>
    <col min="14" max="14" width="9.8515625" style="1" bestFit="1" customWidth="1"/>
    <col min="15" max="15" width="10.28125" style="1" bestFit="1" customWidth="1"/>
    <col min="16" max="16384" width="9.140625" style="1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227</v>
      </c>
      <c r="C4" s="5"/>
      <c r="D4" s="10"/>
      <c r="E4" s="5"/>
      <c r="F4" s="5"/>
      <c r="G4" s="5"/>
      <c r="H4" s="11"/>
    </row>
    <row r="5" spans="2:8" ht="15">
      <c r="B5" s="314" t="s">
        <v>430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8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</row>
    <row r="8" spans="2:19" s="187" customFormat="1" ht="15">
      <c r="B8" s="29" t="s">
        <v>11</v>
      </c>
      <c r="C8" s="30"/>
      <c r="D8" s="31"/>
      <c r="E8" s="32"/>
      <c r="F8" s="33"/>
      <c r="G8" s="33"/>
      <c r="H8" s="46"/>
      <c r="I8" s="218"/>
      <c r="J8" s="268"/>
      <c r="K8" s="39"/>
      <c r="L8" s="40"/>
      <c r="O8" s="2"/>
      <c r="P8" s="2"/>
      <c r="Q8" s="2"/>
      <c r="R8" s="2"/>
      <c r="S8" s="2"/>
    </row>
    <row r="9" spans="2:19" s="187" customFormat="1" ht="15">
      <c r="B9" s="9" t="s">
        <v>12</v>
      </c>
      <c r="C9" s="30"/>
      <c r="D9" s="31"/>
      <c r="E9" s="32"/>
      <c r="F9" s="32"/>
      <c r="G9" s="32"/>
      <c r="H9" s="46"/>
      <c r="I9" s="218"/>
      <c r="J9" s="268"/>
      <c r="K9" s="175"/>
      <c r="L9" s="84"/>
      <c r="O9" s="2"/>
      <c r="P9" s="2"/>
      <c r="Q9" s="2"/>
      <c r="R9" s="2"/>
      <c r="S9" s="2"/>
    </row>
    <row r="10" spans="2:19" s="187" customFormat="1" ht="15">
      <c r="B10" s="35" t="s">
        <v>13</v>
      </c>
      <c r="C10" s="30"/>
      <c r="D10" s="31"/>
      <c r="E10" s="32"/>
      <c r="F10" s="32"/>
      <c r="G10" s="32"/>
      <c r="H10" s="46"/>
      <c r="I10" s="218"/>
      <c r="J10" s="268"/>
      <c r="K10" s="175"/>
      <c r="L10" s="84"/>
      <c r="O10" s="2"/>
      <c r="P10" s="2"/>
      <c r="Q10" s="2"/>
      <c r="R10" s="2"/>
      <c r="S10" s="2"/>
    </row>
    <row r="11" spans="2:19" s="187" customFormat="1" ht="15">
      <c r="B11" s="30" t="s">
        <v>472</v>
      </c>
      <c r="C11" s="30" t="s">
        <v>44</v>
      </c>
      <c r="D11" s="31">
        <v>500</v>
      </c>
      <c r="E11" s="32">
        <v>5392.09</v>
      </c>
      <c r="F11" s="32">
        <v>0.8</v>
      </c>
      <c r="G11" s="32">
        <v>3.7499</v>
      </c>
      <c r="H11" s="46" t="s">
        <v>473</v>
      </c>
      <c r="I11" s="218"/>
      <c r="J11" s="268"/>
      <c r="K11" s="175"/>
      <c r="L11" s="84"/>
      <c r="O11" s="2"/>
      <c r="P11" s="2"/>
      <c r="Q11" s="2"/>
      <c r="R11" s="2"/>
      <c r="S11" s="2"/>
    </row>
    <row r="12" spans="2:19" s="187" customFormat="1" ht="15">
      <c r="B12" s="29" t="s">
        <v>25</v>
      </c>
      <c r="C12" s="30"/>
      <c r="D12" s="31"/>
      <c r="E12" s="43">
        <f>SUM(E11)</f>
        <v>5392.09</v>
      </c>
      <c r="F12" s="44">
        <f>SUM(F11)</f>
        <v>0.8</v>
      </c>
      <c r="G12" s="32"/>
      <c r="H12" s="46"/>
      <c r="I12" s="218"/>
      <c r="J12" s="268"/>
      <c r="K12" s="175"/>
      <c r="L12" s="84"/>
      <c r="O12" s="2"/>
      <c r="P12" s="2"/>
      <c r="Q12" s="2"/>
      <c r="R12" s="2"/>
      <c r="S12" s="2"/>
    </row>
    <row r="13" spans="2:19" s="187" customFormat="1" ht="15">
      <c r="B13" s="29" t="s">
        <v>111</v>
      </c>
      <c r="C13" s="29"/>
      <c r="D13" s="42"/>
      <c r="E13" s="92"/>
      <c r="F13" s="92"/>
      <c r="G13" s="92"/>
      <c r="H13" s="46"/>
      <c r="I13" s="218"/>
      <c r="J13" s="268"/>
      <c r="K13" s="1"/>
      <c r="L13" s="2"/>
      <c r="O13" s="2"/>
      <c r="P13" s="2"/>
      <c r="Q13" s="2"/>
      <c r="R13" s="2"/>
      <c r="S13" s="2"/>
    </row>
    <row r="14" spans="2:19" s="187" customFormat="1" ht="15">
      <c r="B14" s="29" t="s">
        <v>13</v>
      </c>
      <c r="C14" s="30"/>
      <c r="D14" s="36"/>
      <c r="E14" s="32"/>
      <c r="F14" s="32"/>
      <c r="G14" s="32"/>
      <c r="H14" s="46"/>
      <c r="I14" s="218"/>
      <c r="J14" s="268"/>
      <c r="K14" s="1"/>
      <c r="L14" s="2"/>
      <c r="O14" s="2"/>
      <c r="P14" s="2"/>
      <c r="Q14" s="2"/>
      <c r="R14" s="2"/>
      <c r="S14" s="2"/>
    </row>
    <row r="15" spans="2:19" s="187" customFormat="1" ht="15">
      <c r="B15" s="29" t="s">
        <v>419</v>
      </c>
      <c r="C15" s="30" t="s">
        <v>15</v>
      </c>
      <c r="D15" s="36">
        <v>498</v>
      </c>
      <c r="E15" s="32">
        <v>5918.31</v>
      </c>
      <c r="F15" s="32">
        <v>0.87</v>
      </c>
      <c r="G15" s="32">
        <v>5.689</v>
      </c>
      <c r="H15" s="46" t="s">
        <v>420</v>
      </c>
      <c r="I15" s="218"/>
      <c r="J15" s="268"/>
      <c r="K15" s="1"/>
      <c r="L15" s="2"/>
      <c r="O15" s="2"/>
      <c r="P15" s="2"/>
      <c r="Q15" s="2"/>
      <c r="R15" s="2"/>
      <c r="S15" s="2"/>
    </row>
    <row r="16" spans="2:19" s="187" customFormat="1" ht="15">
      <c r="B16" s="30" t="s">
        <v>474</v>
      </c>
      <c r="C16" s="30" t="s">
        <v>15</v>
      </c>
      <c r="D16" s="36">
        <v>290</v>
      </c>
      <c r="E16" s="32">
        <v>3372.58</v>
      </c>
      <c r="F16" s="32">
        <v>0.5</v>
      </c>
      <c r="G16" s="32">
        <v>4.63</v>
      </c>
      <c r="H16" s="46" t="s">
        <v>475</v>
      </c>
      <c r="I16" s="218"/>
      <c r="J16" s="268"/>
      <c r="K16" s="1"/>
      <c r="L16" s="2"/>
      <c r="O16" s="2"/>
      <c r="P16" s="2"/>
      <c r="Q16" s="2"/>
      <c r="R16" s="2"/>
      <c r="S16" s="2"/>
    </row>
    <row r="17" spans="2:19" s="187" customFormat="1" ht="15">
      <c r="B17" s="29" t="s">
        <v>25</v>
      </c>
      <c r="C17" s="29"/>
      <c r="D17" s="42"/>
      <c r="E17" s="44">
        <f>SUM(E14:E16)</f>
        <v>9290.89</v>
      </c>
      <c r="F17" s="44">
        <f>SUM(F14:F16)</f>
        <v>1.37</v>
      </c>
      <c r="G17" s="92"/>
      <c r="H17" s="46"/>
      <c r="I17" s="218"/>
      <c r="J17" s="268"/>
      <c r="K17" s="1"/>
      <c r="L17" s="2"/>
      <c r="O17" s="2"/>
      <c r="P17" s="2"/>
      <c r="Q17" s="2"/>
      <c r="R17" s="2"/>
      <c r="S17" s="2"/>
    </row>
    <row r="18" spans="2:19" s="187" customFormat="1" ht="15">
      <c r="B18" s="29" t="s">
        <v>90</v>
      </c>
      <c r="C18" s="29"/>
      <c r="D18" s="42"/>
      <c r="E18" s="92"/>
      <c r="F18" s="92"/>
      <c r="G18" s="92"/>
      <c r="H18" s="46"/>
      <c r="I18" s="218"/>
      <c r="J18" s="268"/>
      <c r="K18" s="1"/>
      <c r="L18" s="2"/>
      <c r="O18" s="2"/>
      <c r="P18" s="2"/>
      <c r="Q18" s="2"/>
      <c r="R18" s="2"/>
      <c r="S18" s="2"/>
    </row>
    <row r="19" spans="2:19" s="187" customFormat="1" ht="15">
      <c r="B19" s="29" t="s">
        <v>101</v>
      </c>
      <c r="C19" s="29"/>
      <c r="D19" s="42"/>
      <c r="E19" s="92"/>
      <c r="F19" s="92"/>
      <c r="G19" s="92"/>
      <c r="H19" s="46"/>
      <c r="I19" s="218"/>
      <c r="J19" s="268"/>
      <c r="K19" s="1"/>
      <c r="L19" s="2"/>
      <c r="O19" s="2"/>
      <c r="P19" s="2"/>
      <c r="Q19" s="2"/>
      <c r="R19" s="2"/>
      <c r="S19" s="2"/>
    </row>
    <row r="20" spans="2:19" s="187" customFormat="1" ht="15">
      <c r="B20" s="30" t="s">
        <v>412</v>
      </c>
      <c r="C20" s="30" t="s">
        <v>179</v>
      </c>
      <c r="D20" s="36">
        <v>25000</v>
      </c>
      <c r="E20" s="32">
        <v>24816.03</v>
      </c>
      <c r="F20" s="32">
        <v>3.67</v>
      </c>
      <c r="G20" s="32">
        <v>3.2999</v>
      </c>
      <c r="H20" s="46" t="s">
        <v>414</v>
      </c>
      <c r="I20" s="218"/>
      <c r="J20" s="268"/>
      <c r="K20" s="1"/>
      <c r="L20" s="2"/>
      <c r="O20" s="2"/>
      <c r="P20" s="2"/>
      <c r="Q20" s="2"/>
      <c r="R20" s="2"/>
      <c r="S20" s="2"/>
    </row>
    <row r="21" spans="2:19" s="187" customFormat="1" ht="15">
      <c r="B21" s="30" t="s">
        <v>100</v>
      </c>
      <c r="C21" s="30" t="s">
        <v>432</v>
      </c>
      <c r="D21" s="36">
        <v>22500</v>
      </c>
      <c r="E21" s="32">
        <v>22385.16</v>
      </c>
      <c r="F21" s="32">
        <v>3.31</v>
      </c>
      <c r="G21" s="32">
        <v>3.2851</v>
      </c>
      <c r="H21" s="46" t="s">
        <v>446</v>
      </c>
      <c r="I21" s="218"/>
      <c r="J21" s="268"/>
      <c r="K21" s="1"/>
      <c r="L21" s="2"/>
      <c r="O21" s="2"/>
      <c r="P21" s="2"/>
      <c r="Q21" s="2"/>
      <c r="R21" s="2"/>
      <c r="S21" s="2"/>
    </row>
    <row r="22" spans="2:19" s="187" customFormat="1" ht="15">
      <c r="B22" s="29" t="s">
        <v>25</v>
      </c>
      <c r="C22" s="29"/>
      <c r="D22" s="42"/>
      <c r="E22" s="43">
        <f>SUM(E20:E21)</f>
        <v>47201.19</v>
      </c>
      <c r="F22" s="44">
        <f>SUM(F20:F21)</f>
        <v>6.98</v>
      </c>
      <c r="G22" s="92"/>
      <c r="H22" s="46"/>
      <c r="I22" s="218"/>
      <c r="J22" s="268"/>
      <c r="K22" s="1"/>
      <c r="L22" s="2"/>
      <c r="O22" s="2"/>
      <c r="P22" s="2"/>
      <c r="Q22" s="2"/>
      <c r="R22" s="2"/>
      <c r="S22" s="2"/>
    </row>
    <row r="23" spans="2:19" s="187" customFormat="1" ht="15">
      <c r="B23" s="29" t="s">
        <v>98</v>
      </c>
      <c r="C23" s="30"/>
      <c r="D23" s="36"/>
      <c r="E23" s="32"/>
      <c r="F23" s="32"/>
      <c r="G23" s="32"/>
      <c r="H23" s="34"/>
      <c r="I23" s="218"/>
      <c r="J23" s="268"/>
      <c r="K23" s="1"/>
      <c r="L23" s="2"/>
      <c r="O23" s="2"/>
      <c r="P23" s="2"/>
      <c r="Q23" s="2"/>
      <c r="R23" s="2"/>
      <c r="S23" s="2"/>
    </row>
    <row r="24" spans="2:19" s="187" customFormat="1" ht="15">
      <c r="B24" s="29" t="s">
        <v>13</v>
      </c>
      <c r="C24" s="30"/>
      <c r="D24" s="36"/>
      <c r="E24" s="32"/>
      <c r="F24" s="32"/>
      <c r="G24" s="32"/>
      <c r="H24" s="34"/>
      <c r="I24" s="218"/>
      <c r="J24" s="268"/>
      <c r="K24" s="1"/>
      <c r="L24" s="2"/>
      <c r="O24" s="2"/>
      <c r="P24" s="2"/>
      <c r="Q24" s="2"/>
      <c r="R24" s="2"/>
      <c r="S24" s="2"/>
    </row>
    <row r="25" spans="2:19" s="187" customFormat="1" ht="15">
      <c r="B25" s="30" t="s">
        <v>23</v>
      </c>
      <c r="C25" s="30" t="s">
        <v>99</v>
      </c>
      <c r="D25" s="36">
        <v>9800</v>
      </c>
      <c r="E25" s="32">
        <v>48867.99</v>
      </c>
      <c r="F25" s="32">
        <v>7.22</v>
      </c>
      <c r="G25" s="32">
        <v>3.3999</v>
      </c>
      <c r="H25" s="34" t="s">
        <v>393</v>
      </c>
      <c r="I25" s="218"/>
      <c r="J25" s="268"/>
      <c r="K25" s="1"/>
      <c r="L25" s="2"/>
      <c r="O25" s="2"/>
      <c r="P25" s="2"/>
      <c r="Q25" s="2"/>
      <c r="R25" s="2"/>
      <c r="S25" s="2"/>
    </row>
    <row r="26" spans="2:19" s="187" customFormat="1" ht="15">
      <c r="B26" s="30" t="s">
        <v>366</v>
      </c>
      <c r="C26" s="30" t="s">
        <v>432</v>
      </c>
      <c r="D26" s="36">
        <v>6000</v>
      </c>
      <c r="E26" s="32">
        <v>29957.52</v>
      </c>
      <c r="F26" s="32">
        <v>4.43</v>
      </c>
      <c r="G26" s="32">
        <v>3.4505</v>
      </c>
      <c r="H26" s="34" t="s">
        <v>394</v>
      </c>
      <c r="I26" s="218"/>
      <c r="J26" s="268"/>
      <c r="K26" s="1"/>
      <c r="L26" s="2"/>
      <c r="O26" s="2"/>
      <c r="P26" s="2"/>
      <c r="Q26" s="2"/>
      <c r="R26" s="2"/>
      <c r="S26" s="2"/>
    </row>
    <row r="27" spans="2:19" s="187" customFormat="1" ht="15">
      <c r="B27" s="30" t="s">
        <v>57</v>
      </c>
      <c r="C27" s="30" t="s">
        <v>432</v>
      </c>
      <c r="D27" s="36">
        <v>6000</v>
      </c>
      <c r="E27" s="32">
        <v>29871.15</v>
      </c>
      <c r="F27" s="32">
        <v>4.41</v>
      </c>
      <c r="G27" s="32">
        <v>3.2800999999999996</v>
      </c>
      <c r="H27" s="34" t="s">
        <v>421</v>
      </c>
      <c r="I27" s="218"/>
      <c r="J27" s="268"/>
      <c r="K27" s="1"/>
      <c r="L27" s="2"/>
      <c r="O27" s="2"/>
      <c r="P27" s="2"/>
      <c r="Q27" s="2"/>
      <c r="R27" s="2"/>
      <c r="S27" s="2"/>
    </row>
    <row r="28" spans="2:19" s="187" customFormat="1" ht="15">
      <c r="B28" s="30" t="s">
        <v>147</v>
      </c>
      <c r="C28" s="30" t="s">
        <v>432</v>
      </c>
      <c r="D28" s="36">
        <v>5000</v>
      </c>
      <c r="E28" s="32">
        <v>24951.48</v>
      </c>
      <c r="F28" s="32">
        <v>3.69</v>
      </c>
      <c r="G28" s="32">
        <v>3.3802</v>
      </c>
      <c r="H28" s="34" t="s">
        <v>395</v>
      </c>
      <c r="I28" s="218"/>
      <c r="J28" s="268"/>
      <c r="K28" s="1"/>
      <c r="L28" s="2"/>
      <c r="O28" s="2"/>
      <c r="P28" s="2"/>
      <c r="Q28" s="2"/>
      <c r="R28" s="2"/>
      <c r="S28" s="2"/>
    </row>
    <row r="29" spans="2:19" s="187" customFormat="1" ht="15">
      <c r="B29" s="30" t="s">
        <v>55</v>
      </c>
      <c r="C29" s="30" t="s">
        <v>99</v>
      </c>
      <c r="D29" s="36">
        <v>4000</v>
      </c>
      <c r="E29" s="32">
        <v>19961.94</v>
      </c>
      <c r="F29" s="32">
        <v>2.95</v>
      </c>
      <c r="G29" s="32">
        <v>3.3139000000000003</v>
      </c>
      <c r="H29" s="34" t="s">
        <v>422</v>
      </c>
      <c r="I29" s="218"/>
      <c r="J29" s="268"/>
      <c r="K29" s="1"/>
      <c r="L29" s="2"/>
      <c r="O29" s="2"/>
      <c r="P29" s="2"/>
      <c r="Q29" s="2"/>
      <c r="R29" s="2"/>
      <c r="S29" s="2"/>
    </row>
    <row r="30" spans="2:19" s="187" customFormat="1" ht="15">
      <c r="B30" s="30" t="s">
        <v>147</v>
      </c>
      <c r="C30" s="30" t="s">
        <v>432</v>
      </c>
      <c r="D30" s="36">
        <v>4000</v>
      </c>
      <c r="E30" s="32">
        <v>19951.96</v>
      </c>
      <c r="F30" s="32">
        <v>2.95</v>
      </c>
      <c r="G30" s="32">
        <v>3.3802</v>
      </c>
      <c r="H30" s="34" t="s">
        <v>386</v>
      </c>
      <c r="I30" s="218"/>
      <c r="J30" s="268"/>
      <c r="K30" s="1"/>
      <c r="L30" s="2"/>
      <c r="O30" s="2"/>
      <c r="P30" s="2"/>
      <c r="Q30" s="2"/>
      <c r="R30" s="2"/>
      <c r="S30" s="2"/>
    </row>
    <row r="31" spans="2:19" s="187" customFormat="1" ht="15">
      <c r="B31" s="30" t="s">
        <v>391</v>
      </c>
      <c r="C31" s="30" t="s">
        <v>432</v>
      </c>
      <c r="D31" s="36">
        <v>4000</v>
      </c>
      <c r="E31" s="32">
        <v>19899.16</v>
      </c>
      <c r="F31" s="32">
        <v>2.94</v>
      </c>
      <c r="G31" s="32">
        <v>3.4902999999999995</v>
      </c>
      <c r="H31" s="34" t="s">
        <v>397</v>
      </c>
      <c r="I31" s="218"/>
      <c r="J31" s="268"/>
      <c r="K31" s="1"/>
      <c r="L31" s="2"/>
      <c r="O31" s="2"/>
      <c r="P31" s="2"/>
      <c r="Q31" s="2"/>
      <c r="R31" s="2"/>
      <c r="S31" s="2"/>
    </row>
    <row r="32" spans="2:19" s="187" customFormat="1" ht="15">
      <c r="B32" s="30" t="s">
        <v>61</v>
      </c>
      <c r="C32" s="30" t="s">
        <v>179</v>
      </c>
      <c r="D32" s="36">
        <v>4000</v>
      </c>
      <c r="E32" s="32">
        <v>19905.2</v>
      </c>
      <c r="F32" s="32">
        <v>2.94</v>
      </c>
      <c r="G32" s="32">
        <v>3.2799</v>
      </c>
      <c r="H32" s="34" t="s">
        <v>423</v>
      </c>
      <c r="I32" s="218"/>
      <c r="J32" s="268"/>
      <c r="K32" s="1"/>
      <c r="L32" s="2"/>
      <c r="O32" s="2"/>
      <c r="P32" s="2"/>
      <c r="Q32" s="2"/>
      <c r="R32" s="2"/>
      <c r="S32" s="2"/>
    </row>
    <row r="33" spans="2:19" s="187" customFormat="1" ht="15">
      <c r="B33" s="30" t="s">
        <v>264</v>
      </c>
      <c r="C33" s="30" t="s">
        <v>432</v>
      </c>
      <c r="D33" s="36">
        <v>4000</v>
      </c>
      <c r="E33" s="32">
        <v>19852.38</v>
      </c>
      <c r="F33" s="32">
        <v>2.93</v>
      </c>
      <c r="G33" s="32">
        <v>3.3101</v>
      </c>
      <c r="H33" s="34" t="s">
        <v>476</v>
      </c>
      <c r="I33" s="218"/>
      <c r="J33" s="268"/>
      <c r="K33" s="1"/>
      <c r="L33" s="2"/>
      <c r="O33" s="2"/>
      <c r="P33" s="2"/>
      <c r="Q33" s="2"/>
      <c r="R33" s="2"/>
      <c r="S33" s="2"/>
    </row>
    <row r="34" spans="2:19" s="187" customFormat="1" ht="15">
      <c r="B34" s="30" t="s">
        <v>264</v>
      </c>
      <c r="C34" s="30" t="s">
        <v>432</v>
      </c>
      <c r="D34" s="36">
        <v>3000</v>
      </c>
      <c r="E34" s="32">
        <v>14965.04</v>
      </c>
      <c r="F34" s="32">
        <v>2.21</v>
      </c>
      <c r="G34" s="32">
        <v>3.28</v>
      </c>
      <c r="H34" s="34" t="s">
        <v>398</v>
      </c>
      <c r="I34" s="218"/>
      <c r="J34" s="268"/>
      <c r="K34" s="1"/>
      <c r="L34" s="2"/>
      <c r="O34" s="2"/>
      <c r="P34" s="2"/>
      <c r="Q34" s="2"/>
      <c r="R34" s="2"/>
      <c r="S34" s="2"/>
    </row>
    <row r="35" spans="2:19" s="187" customFormat="1" ht="15">
      <c r="B35" s="30" t="s">
        <v>292</v>
      </c>
      <c r="C35" s="30" t="s">
        <v>432</v>
      </c>
      <c r="D35" s="36">
        <v>3000</v>
      </c>
      <c r="E35" s="32">
        <v>14951.42</v>
      </c>
      <c r="F35" s="32">
        <v>2.21</v>
      </c>
      <c r="G35" s="32">
        <v>3.5947</v>
      </c>
      <c r="H35" s="34" t="s">
        <v>399</v>
      </c>
      <c r="I35" s="218"/>
      <c r="J35" s="268"/>
      <c r="K35" s="1"/>
      <c r="L35" s="2"/>
      <c r="O35" s="2"/>
      <c r="P35" s="2"/>
      <c r="Q35" s="2"/>
      <c r="R35" s="2"/>
      <c r="S35" s="2"/>
    </row>
    <row r="36" spans="2:19" s="187" customFormat="1" ht="15">
      <c r="B36" s="30" t="s">
        <v>63</v>
      </c>
      <c r="C36" s="30" t="s">
        <v>99</v>
      </c>
      <c r="D36" s="36">
        <v>3000</v>
      </c>
      <c r="E36" s="32">
        <v>14907.66</v>
      </c>
      <c r="F36" s="32">
        <v>2.2</v>
      </c>
      <c r="G36" s="32">
        <v>3.3250999999999995</v>
      </c>
      <c r="H36" s="34" t="s">
        <v>424</v>
      </c>
      <c r="I36" s="218"/>
      <c r="J36" s="268"/>
      <c r="K36" s="1"/>
      <c r="L36" s="2"/>
      <c r="O36" s="2"/>
      <c r="P36" s="2"/>
      <c r="Q36" s="2"/>
      <c r="R36" s="2"/>
      <c r="S36" s="2"/>
    </row>
    <row r="37" spans="2:19" s="187" customFormat="1" ht="15">
      <c r="B37" s="30" t="s">
        <v>55</v>
      </c>
      <c r="C37" s="30" t="s">
        <v>99</v>
      </c>
      <c r="D37" s="36">
        <v>2500</v>
      </c>
      <c r="E37" s="32">
        <v>12484.33</v>
      </c>
      <c r="F37" s="32">
        <v>1.85</v>
      </c>
      <c r="G37" s="32">
        <v>3.2748</v>
      </c>
      <c r="H37" s="34" t="s">
        <v>396</v>
      </c>
      <c r="I37" s="218"/>
      <c r="J37" s="268"/>
      <c r="K37" s="1"/>
      <c r="L37" s="2"/>
      <c r="O37" s="2"/>
      <c r="P37" s="2"/>
      <c r="Q37" s="2"/>
      <c r="R37" s="2"/>
      <c r="S37" s="2"/>
    </row>
    <row r="38" spans="2:19" s="187" customFormat="1" ht="15">
      <c r="B38" s="30" t="s">
        <v>392</v>
      </c>
      <c r="C38" s="30" t="s">
        <v>432</v>
      </c>
      <c r="D38" s="36">
        <v>2000</v>
      </c>
      <c r="E38" s="32">
        <v>9954.24</v>
      </c>
      <c r="F38" s="32">
        <v>1.47</v>
      </c>
      <c r="G38" s="32">
        <v>3.57</v>
      </c>
      <c r="H38" s="34" t="s">
        <v>401</v>
      </c>
      <c r="I38" s="218"/>
      <c r="J38" s="268"/>
      <c r="K38" s="1"/>
      <c r="L38" s="2"/>
      <c r="O38" s="2"/>
      <c r="P38" s="2"/>
      <c r="Q38" s="2"/>
      <c r="R38" s="2"/>
      <c r="S38" s="2"/>
    </row>
    <row r="39" spans="2:19" s="187" customFormat="1" ht="15">
      <c r="B39" s="30" t="s">
        <v>392</v>
      </c>
      <c r="C39" s="30" t="s">
        <v>432</v>
      </c>
      <c r="D39" s="36">
        <v>2000</v>
      </c>
      <c r="E39" s="32">
        <v>9919.89</v>
      </c>
      <c r="F39" s="32">
        <v>1.47</v>
      </c>
      <c r="G39" s="32">
        <v>3.5949</v>
      </c>
      <c r="H39" s="34" t="s">
        <v>477</v>
      </c>
      <c r="I39" s="218"/>
      <c r="J39" s="268"/>
      <c r="K39" s="1"/>
      <c r="L39" s="2"/>
      <c r="O39" s="2"/>
      <c r="P39" s="2"/>
      <c r="Q39" s="2"/>
      <c r="R39" s="2"/>
      <c r="S39" s="2"/>
    </row>
    <row r="40" spans="2:19" s="187" customFormat="1" ht="15">
      <c r="B40" s="30" t="s">
        <v>292</v>
      </c>
      <c r="C40" s="30" t="s">
        <v>432</v>
      </c>
      <c r="D40" s="36">
        <v>2000</v>
      </c>
      <c r="E40" s="32">
        <v>9973.48</v>
      </c>
      <c r="F40" s="32">
        <v>1.47</v>
      </c>
      <c r="G40" s="32">
        <v>3.5953</v>
      </c>
      <c r="H40" s="34" t="s">
        <v>400</v>
      </c>
      <c r="I40" s="218"/>
      <c r="J40" s="268"/>
      <c r="K40" s="1"/>
      <c r="L40" s="2"/>
      <c r="O40" s="2"/>
      <c r="P40" s="2"/>
      <c r="Q40" s="2"/>
      <c r="R40" s="2"/>
      <c r="S40" s="2"/>
    </row>
    <row r="41" spans="2:19" s="187" customFormat="1" ht="15">
      <c r="B41" s="30" t="s">
        <v>23</v>
      </c>
      <c r="C41" s="30" t="s">
        <v>179</v>
      </c>
      <c r="D41" s="36">
        <v>2000</v>
      </c>
      <c r="E41" s="32">
        <v>9944.33</v>
      </c>
      <c r="F41" s="32">
        <v>1.47</v>
      </c>
      <c r="G41" s="32">
        <v>3.3497</v>
      </c>
      <c r="H41" s="34" t="s">
        <v>425</v>
      </c>
      <c r="I41" s="218"/>
      <c r="J41" s="268"/>
      <c r="K41" s="1"/>
      <c r="L41" s="2"/>
      <c r="O41" s="2"/>
      <c r="P41" s="2"/>
      <c r="Q41" s="2"/>
      <c r="R41" s="2"/>
      <c r="S41" s="2"/>
    </row>
    <row r="42" spans="2:19" s="187" customFormat="1" ht="15">
      <c r="B42" s="30" t="s">
        <v>449</v>
      </c>
      <c r="C42" s="30" t="s">
        <v>432</v>
      </c>
      <c r="D42" s="36">
        <v>1500</v>
      </c>
      <c r="E42" s="32">
        <v>7440.4</v>
      </c>
      <c r="F42" s="32">
        <v>1.1</v>
      </c>
      <c r="G42" s="32">
        <v>3.61</v>
      </c>
      <c r="H42" s="34" t="s">
        <v>457</v>
      </c>
      <c r="I42" s="218"/>
      <c r="J42" s="268"/>
      <c r="K42" s="1"/>
      <c r="L42" s="2"/>
      <c r="O42" s="2"/>
      <c r="P42" s="2"/>
      <c r="Q42" s="2"/>
      <c r="R42" s="2"/>
      <c r="S42" s="2"/>
    </row>
    <row r="43" spans="2:19" s="187" customFormat="1" ht="15">
      <c r="B43" s="29" t="s">
        <v>25</v>
      </c>
      <c r="C43" s="29"/>
      <c r="D43" s="42"/>
      <c r="E43" s="43">
        <f>SUM(E25:E42)</f>
        <v>337759.57000000007</v>
      </c>
      <c r="F43" s="43">
        <f>SUM(F25:F42)</f>
        <v>49.910000000000004</v>
      </c>
      <c r="G43" s="92"/>
      <c r="H43" s="46"/>
      <c r="I43" s="218"/>
      <c r="J43" s="268"/>
      <c r="K43" s="1"/>
      <c r="L43" s="2"/>
      <c r="N43" s="2"/>
      <c r="O43" s="2"/>
      <c r="P43" s="2"/>
      <c r="Q43" s="2"/>
      <c r="R43" s="2"/>
      <c r="S43" s="2"/>
    </row>
    <row r="44" spans="2:11" s="187" customFormat="1" ht="15">
      <c r="B44" s="9" t="s">
        <v>92</v>
      </c>
      <c r="C44" s="9"/>
      <c r="D44" s="146"/>
      <c r="E44" s="92"/>
      <c r="F44" s="92"/>
      <c r="G44" s="96"/>
      <c r="H44" s="34"/>
      <c r="I44" s="83"/>
      <c r="J44" s="268"/>
      <c r="K44" s="1"/>
    </row>
    <row r="45" spans="2:11" s="187" customFormat="1" ht="15">
      <c r="B45" s="79" t="s">
        <v>478</v>
      </c>
      <c r="C45" s="79" t="s">
        <v>17</v>
      </c>
      <c r="D45" s="315">
        <v>50000000</v>
      </c>
      <c r="E45" s="32">
        <v>49755.35</v>
      </c>
      <c r="F45" s="32">
        <v>7.35</v>
      </c>
      <c r="G45" s="99">
        <v>3.2049000000000003</v>
      </c>
      <c r="H45" s="34" t="s">
        <v>481</v>
      </c>
      <c r="I45" s="83"/>
      <c r="J45" s="268"/>
      <c r="K45" s="1"/>
    </row>
    <row r="46" spans="2:11" s="187" customFormat="1" ht="15">
      <c r="B46" s="79" t="s">
        <v>402</v>
      </c>
      <c r="C46" s="79" t="s">
        <v>17</v>
      </c>
      <c r="D46" s="315">
        <v>30000000</v>
      </c>
      <c r="E46" s="32">
        <v>29947.44</v>
      </c>
      <c r="F46" s="32">
        <v>4.43</v>
      </c>
      <c r="G46" s="99">
        <v>3.0504999999999995</v>
      </c>
      <c r="H46" s="34" t="s">
        <v>407</v>
      </c>
      <c r="I46" s="83"/>
      <c r="J46" s="268"/>
      <c r="K46" s="1"/>
    </row>
    <row r="47" spans="2:11" s="187" customFormat="1" ht="15">
      <c r="B47" s="79" t="s">
        <v>427</v>
      </c>
      <c r="C47" s="79" t="s">
        <v>17</v>
      </c>
      <c r="D47" s="315">
        <v>30000000</v>
      </c>
      <c r="E47" s="32">
        <v>29835.21</v>
      </c>
      <c r="F47" s="32">
        <v>4.41</v>
      </c>
      <c r="G47" s="99">
        <v>3.2</v>
      </c>
      <c r="H47" s="34" t="s">
        <v>429</v>
      </c>
      <c r="I47" s="83"/>
      <c r="J47" s="268"/>
      <c r="K47" s="1"/>
    </row>
    <row r="48" spans="2:11" s="187" customFormat="1" ht="15">
      <c r="B48" s="79" t="s">
        <v>403</v>
      </c>
      <c r="C48" s="79" t="s">
        <v>17</v>
      </c>
      <c r="D48" s="315">
        <v>29000000</v>
      </c>
      <c r="E48" s="32">
        <v>28932.29</v>
      </c>
      <c r="F48" s="32">
        <v>4.28</v>
      </c>
      <c r="G48" s="99">
        <v>3.0509999999999997</v>
      </c>
      <c r="H48" s="34" t="s">
        <v>408</v>
      </c>
      <c r="I48" s="83"/>
      <c r="J48" s="268"/>
      <c r="K48" s="1"/>
    </row>
    <row r="49" spans="2:11" s="187" customFormat="1" ht="15">
      <c r="B49" s="79" t="s">
        <v>405</v>
      </c>
      <c r="C49" s="79" t="s">
        <v>17</v>
      </c>
      <c r="D49" s="315">
        <v>25000000</v>
      </c>
      <c r="E49" s="32">
        <v>24941.63</v>
      </c>
      <c r="F49" s="32">
        <v>3.69</v>
      </c>
      <c r="G49" s="99">
        <v>3.0509999999999997</v>
      </c>
      <c r="H49" s="34" t="s">
        <v>410</v>
      </c>
      <c r="I49" s="83"/>
      <c r="J49" s="268"/>
      <c r="K49" s="1"/>
    </row>
    <row r="50" spans="2:11" s="187" customFormat="1" ht="15">
      <c r="B50" s="79" t="s">
        <v>404</v>
      </c>
      <c r="C50" s="79" t="s">
        <v>17</v>
      </c>
      <c r="D50" s="315">
        <v>25000000</v>
      </c>
      <c r="E50" s="32">
        <v>24909.65</v>
      </c>
      <c r="F50" s="32">
        <v>3.68</v>
      </c>
      <c r="G50" s="99">
        <v>3.1521</v>
      </c>
      <c r="H50" s="34" t="s">
        <v>409</v>
      </c>
      <c r="I50" s="83"/>
      <c r="J50" s="268"/>
      <c r="K50" s="1"/>
    </row>
    <row r="51" spans="2:11" s="187" customFormat="1" ht="15">
      <c r="B51" s="79" t="s">
        <v>406</v>
      </c>
      <c r="C51" s="79" t="s">
        <v>17</v>
      </c>
      <c r="D51" s="315">
        <v>25000000</v>
      </c>
      <c r="E51" s="32">
        <v>24925.9</v>
      </c>
      <c r="F51" s="32">
        <v>3.68</v>
      </c>
      <c r="G51" s="99">
        <v>3.1001999999999996</v>
      </c>
      <c r="H51" s="34" t="s">
        <v>411</v>
      </c>
      <c r="I51" s="83"/>
      <c r="J51" s="268"/>
      <c r="K51" s="1"/>
    </row>
    <row r="52" spans="2:11" s="187" customFormat="1" ht="15">
      <c r="B52" s="79" t="s">
        <v>426</v>
      </c>
      <c r="C52" s="79" t="s">
        <v>17</v>
      </c>
      <c r="D52" s="315">
        <v>20000000</v>
      </c>
      <c r="E52" s="32">
        <v>19953.3</v>
      </c>
      <c r="F52" s="32">
        <v>2.95</v>
      </c>
      <c r="G52" s="99">
        <v>3.0509999999999997</v>
      </c>
      <c r="H52" s="34" t="s">
        <v>428</v>
      </c>
      <c r="I52" s="83"/>
      <c r="J52" s="268"/>
      <c r="K52" s="1"/>
    </row>
    <row r="53" spans="2:11" s="187" customFormat="1" ht="15">
      <c r="B53" s="79" t="s">
        <v>479</v>
      </c>
      <c r="C53" s="79" t="s">
        <v>17</v>
      </c>
      <c r="D53" s="315">
        <v>17000000</v>
      </c>
      <c r="E53" s="32">
        <v>16895.42</v>
      </c>
      <c r="F53" s="32">
        <v>2.5</v>
      </c>
      <c r="G53" s="99">
        <v>3.2277</v>
      </c>
      <c r="H53" s="34" t="s">
        <v>482</v>
      </c>
      <c r="I53" s="83"/>
      <c r="J53" s="268"/>
      <c r="K53" s="1"/>
    </row>
    <row r="54" spans="2:11" s="187" customFormat="1" ht="15">
      <c r="B54" s="79" t="s">
        <v>480</v>
      </c>
      <c r="C54" s="79" t="s">
        <v>17</v>
      </c>
      <c r="D54" s="315">
        <v>15000000</v>
      </c>
      <c r="E54" s="32">
        <v>14917.49</v>
      </c>
      <c r="F54" s="32">
        <v>2.2</v>
      </c>
      <c r="G54" s="99">
        <v>3.2047</v>
      </c>
      <c r="H54" s="34" t="s">
        <v>483</v>
      </c>
      <c r="I54" s="83"/>
      <c r="J54" s="268"/>
      <c r="K54" s="1"/>
    </row>
    <row r="55" spans="2:11" s="187" customFormat="1" ht="15">
      <c r="B55" s="9" t="s">
        <v>25</v>
      </c>
      <c r="C55" s="9"/>
      <c r="D55" s="146"/>
      <c r="E55" s="43">
        <f>SUM(E45:E54)</f>
        <v>265013.68</v>
      </c>
      <c r="F55" s="43">
        <f>SUM(F45:F54)</f>
        <v>39.17</v>
      </c>
      <c r="G55" s="96"/>
      <c r="H55" s="34"/>
      <c r="I55" s="83"/>
      <c r="J55" s="268"/>
      <c r="K55" s="1"/>
    </row>
    <row r="56" spans="2:11" s="187" customFormat="1" ht="15">
      <c r="B56" s="29" t="s">
        <v>32</v>
      </c>
      <c r="C56" s="30"/>
      <c r="D56" s="31"/>
      <c r="E56" s="32">
        <v>11062.99</v>
      </c>
      <c r="F56" s="374">
        <v>1.64</v>
      </c>
      <c r="G56" s="269"/>
      <c r="H56" s="46"/>
      <c r="I56" s="83"/>
      <c r="J56" s="268"/>
      <c r="K56" s="106"/>
    </row>
    <row r="57" spans="2:11" s="187" customFormat="1" ht="15">
      <c r="B57" s="29" t="s">
        <v>33</v>
      </c>
      <c r="C57" s="30"/>
      <c r="D57" s="31"/>
      <c r="E57" s="32">
        <v>881.8700000000263</v>
      </c>
      <c r="F57" s="32">
        <v>0.13</v>
      </c>
      <c r="G57" s="270"/>
      <c r="H57" s="46"/>
      <c r="I57" s="83"/>
      <c r="J57" s="268"/>
      <c r="K57" s="106"/>
    </row>
    <row r="58" spans="2:11" s="187" customFormat="1" ht="15">
      <c r="B58" s="50" t="s">
        <v>34</v>
      </c>
      <c r="C58" s="50"/>
      <c r="D58" s="51"/>
      <c r="E58" s="52">
        <f>+E57+E56+E55+E43+E17+E22+E12</f>
        <v>676602.2800000001</v>
      </c>
      <c r="F58" s="52">
        <f>+F57+F56+F55+F43+F17+F22+F12</f>
        <v>100.00000000000001</v>
      </c>
      <c r="G58" s="168"/>
      <c r="H58" s="169"/>
      <c r="I58" s="83"/>
      <c r="J58" s="268"/>
      <c r="K58" s="106"/>
    </row>
    <row r="59" spans="2:11" s="187" customFormat="1" ht="15">
      <c r="B59" s="56" t="s">
        <v>35</v>
      </c>
      <c r="C59" s="57"/>
      <c r="D59" s="58"/>
      <c r="E59" s="59"/>
      <c r="F59" s="271"/>
      <c r="G59" s="271"/>
      <c r="H59" s="207"/>
      <c r="I59" s="1"/>
      <c r="J59" s="1"/>
      <c r="K59" s="1"/>
    </row>
    <row r="60" spans="2:11" s="187" customFormat="1" ht="14.25" customHeight="1">
      <c r="B60" s="392" t="s">
        <v>36</v>
      </c>
      <c r="C60" s="393"/>
      <c r="D60" s="393"/>
      <c r="E60" s="393"/>
      <c r="F60" s="393"/>
      <c r="G60" s="393"/>
      <c r="H60" s="394"/>
      <c r="I60" s="1"/>
      <c r="J60" s="1"/>
      <c r="K60" s="1"/>
    </row>
    <row r="61" spans="2:11" s="187" customFormat="1" ht="14.25" customHeight="1">
      <c r="B61" s="347" t="s">
        <v>487</v>
      </c>
      <c r="C61" s="347"/>
      <c r="D61" s="347"/>
      <c r="E61" s="347"/>
      <c r="F61" s="347"/>
      <c r="G61" s="347"/>
      <c r="H61" s="347"/>
      <c r="I61" s="1"/>
      <c r="J61" s="1"/>
      <c r="K61" s="1"/>
    </row>
    <row r="62" spans="1:256" s="187" customFormat="1" ht="14.25" customHeight="1">
      <c r="A62" s="3"/>
      <c r="B62" s="3" t="s">
        <v>96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2:11" s="187" customFormat="1" ht="14.25" customHeight="1">
      <c r="B63" s="324" t="s">
        <v>314</v>
      </c>
      <c r="C63" s="329"/>
      <c r="D63" s="329"/>
      <c r="E63" s="329"/>
      <c r="F63" s="329"/>
      <c r="G63" s="329"/>
      <c r="H63" s="330"/>
      <c r="I63" s="1"/>
      <c r="J63" s="1"/>
      <c r="K63" s="1"/>
    </row>
    <row r="64" spans="2:11" s="187" customFormat="1" ht="14.25" customHeight="1">
      <c r="B64" s="328"/>
      <c r="C64" s="329"/>
      <c r="D64" s="329"/>
      <c r="E64" s="329"/>
      <c r="F64" s="329"/>
      <c r="G64" s="329"/>
      <c r="H64" s="330"/>
      <c r="I64" s="1"/>
      <c r="J64" s="1"/>
      <c r="K64" s="1"/>
    </row>
  </sheetData>
  <sheetProtection/>
  <mergeCells count="3">
    <mergeCell ref="B1:H1"/>
    <mergeCell ref="B2:H2"/>
    <mergeCell ref="B60:H60"/>
  </mergeCells>
  <printOptions/>
  <pageMargins left="1.48" right="0.7" top="0.38" bottom="0.52" header="0.3" footer="0.3"/>
  <pageSetup fitToHeight="1" fitToWidth="1" horizontalDpi="600" verticalDpi="600" orientation="portrait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view="pageBreakPreview" zoomScale="80" zoomScaleSheetLayoutView="80" zoomScalePageLayoutView="0" workbookViewId="0" topLeftCell="B51">
      <selection activeCell="B68" sqref="B68"/>
    </sheetView>
  </sheetViews>
  <sheetFormatPr defaultColWidth="9.140625" defaultRowHeight="15"/>
  <cols>
    <col min="1" max="1" width="9.140625" style="3" hidden="1" customWidth="1"/>
    <col min="2" max="2" width="115.2812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7.28125" style="65" customWidth="1"/>
    <col min="9" max="9" width="15.140625" style="1" bestFit="1" customWidth="1"/>
    <col min="10" max="10" width="19.421875" style="2" customWidth="1"/>
    <col min="11" max="11" width="12.8515625" style="3" customWidth="1"/>
    <col min="12" max="16384" width="9.140625" style="3" customWidth="1"/>
  </cols>
  <sheetData>
    <row r="1" spans="1:10" s="18" customFormat="1" ht="15" hidden="1">
      <c r="A1" s="30"/>
      <c r="B1" s="376" t="s">
        <v>0</v>
      </c>
      <c r="C1" s="377"/>
      <c r="D1" s="377"/>
      <c r="E1" s="377"/>
      <c r="F1" s="377"/>
      <c r="G1" s="377"/>
      <c r="H1" s="378"/>
      <c r="I1" s="1"/>
      <c r="J1" s="2"/>
    </row>
    <row r="2" spans="1:10" s="18" customFormat="1" ht="15" hidden="1">
      <c r="A2" s="30"/>
      <c r="B2" s="379" t="s">
        <v>1</v>
      </c>
      <c r="C2" s="380"/>
      <c r="D2" s="380"/>
      <c r="E2" s="380"/>
      <c r="F2" s="380"/>
      <c r="G2" s="380"/>
      <c r="H2" s="381"/>
      <c r="I2" s="1"/>
      <c r="J2" s="2"/>
    </row>
    <row r="3" spans="1:10" s="18" customFormat="1" ht="15">
      <c r="A3" s="30"/>
      <c r="B3" s="9" t="s">
        <v>2</v>
      </c>
      <c r="C3" s="68"/>
      <c r="D3" s="69"/>
      <c r="E3" s="70"/>
      <c r="F3" s="70"/>
      <c r="G3" s="70"/>
      <c r="H3" s="71"/>
      <c r="I3" s="1"/>
      <c r="J3" s="2"/>
    </row>
    <row r="4" spans="1:10" s="18" customFormat="1" ht="45">
      <c r="A4" s="30"/>
      <c r="B4" s="274" t="s">
        <v>228</v>
      </c>
      <c r="C4" s="68"/>
      <c r="D4" s="72"/>
      <c r="E4" s="68"/>
      <c r="F4" s="68"/>
      <c r="G4" s="68"/>
      <c r="H4" s="73"/>
      <c r="I4" s="1"/>
      <c r="J4" s="2"/>
    </row>
    <row r="5" spans="1:10" s="18" customFormat="1" ht="15">
      <c r="A5" s="30"/>
      <c r="B5" s="413" t="s">
        <v>430</v>
      </c>
      <c r="C5" s="413"/>
      <c r="D5" s="413"/>
      <c r="E5" s="413"/>
      <c r="F5" s="413"/>
      <c r="G5" s="413"/>
      <c r="H5" s="413"/>
      <c r="I5" s="413"/>
      <c r="J5" s="2"/>
    </row>
    <row r="6" spans="1:9" s="18" customFormat="1" ht="15">
      <c r="A6" s="30"/>
      <c r="B6" s="9"/>
      <c r="C6" s="15"/>
      <c r="D6" s="16"/>
      <c r="E6" s="15"/>
      <c r="F6" s="15"/>
      <c r="G6" s="15"/>
      <c r="H6" s="17"/>
      <c r="I6" s="1"/>
    </row>
    <row r="7" spans="1:9" s="18" customFormat="1" ht="34.5" customHeight="1">
      <c r="A7" s="30"/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158" t="s">
        <v>10</v>
      </c>
      <c r="I7" s="1"/>
    </row>
    <row r="8" spans="1:9" s="18" customFormat="1" ht="15">
      <c r="A8" s="30"/>
      <c r="B8" s="9" t="s">
        <v>11</v>
      </c>
      <c r="C8" s="25"/>
      <c r="D8" s="26"/>
      <c r="E8" s="27"/>
      <c r="F8" s="28"/>
      <c r="G8" s="28"/>
      <c r="H8" s="78"/>
      <c r="I8" s="1"/>
    </row>
    <row r="9" spans="1:9" s="18" customFormat="1" ht="15">
      <c r="A9" s="30"/>
      <c r="B9" s="9" t="s">
        <v>12</v>
      </c>
      <c r="C9" s="25"/>
      <c r="D9" s="26"/>
      <c r="E9" s="27"/>
      <c r="F9" s="28"/>
      <c r="G9" s="28"/>
      <c r="H9" s="78"/>
      <c r="I9" s="1"/>
    </row>
    <row r="10" spans="1:9" s="18" customFormat="1" ht="15">
      <c r="A10" s="30"/>
      <c r="B10" s="35" t="s">
        <v>13</v>
      </c>
      <c r="C10" s="25"/>
      <c r="D10" s="26"/>
      <c r="E10" s="27"/>
      <c r="F10" s="28"/>
      <c r="G10" s="28"/>
      <c r="H10" s="78"/>
      <c r="I10" s="1"/>
    </row>
    <row r="11" spans="1:9" s="18" customFormat="1" ht="15">
      <c r="A11" s="30"/>
      <c r="B11" s="165" t="s">
        <v>229</v>
      </c>
      <c r="C11" s="79" t="s">
        <v>120</v>
      </c>
      <c r="D11" s="315">
        <v>490</v>
      </c>
      <c r="E11" s="81">
        <v>5834.08</v>
      </c>
      <c r="F11" s="89">
        <v>7.89</v>
      </c>
      <c r="G11" s="89">
        <v>7.499899999999999</v>
      </c>
      <c r="H11" s="344" t="s">
        <v>230</v>
      </c>
      <c r="I11" s="1"/>
    </row>
    <row r="12" spans="1:9" s="18" customFormat="1" ht="15">
      <c r="A12" s="30"/>
      <c r="B12" s="165" t="s">
        <v>123</v>
      </c>
      <c r="C12" s="79" t="s">
        <v>15</v>
      </c>
      <c r="D12" s="315">
        <v>250</v>
      </c>
      <c r="E12" s="81">
        <v>2828.37</v>
      </c>
      <c r="F12" s="89">
        <v>3.82</v>
      </c>
      <c r="G12" s="89">
        <v>5.295</v>
      </c>
      <c r="H12" s="344" t="s">
        <v>293</v>
      </c>
      <c r="I12" s="1"/>
    </row>
    <row r="13" spans="1:9" s="18" customFormat="1" ht="15">
      <c r="A13" s="30"/>
      <c r="B13" s="165" t="s">
        <v>121</v>
      </c>
      <c r="C13" s="79" t="s">
        <v>15</v>
      </c>
      <c r="D13" s="315">
        <v>250</v>
      </c>
      <c r="E13" s="81">
        <v>2759.52</v>
      </c>
      <c r="F13" s="89">
        <v>3.73</v>
      </c>
      <c r="G13" s="89">
        <v>5</v>
      </c>
      <c r="H13" s="344" t="s">
        <v>390</v>
      </c>
      <c r="I13" s="1"/>
    </row>
    <row r="14" spans="1:9" s="18" customFormat="1" ht="15">
      <c r="A14" s="30"/>
      <c r="B14" s="165" t="s">
        <v>23</v>
      </c>
      <c r="C14" s="79" t="s">
        <v>15</v>
      </c>
      <c r="D14" s="315">
        <v>250</v>
      </c>
      <c r="E14" s="81">
        <v>2690</v>
      </c>
      <c r="F14" s="89">
        <v>3.64</v>
      </c>
      <c r="G14" s="89">
        <v>4.87</v>
      </c>
      <c r="H14" s="344" t="s">
        <v>40</v>
      </c>
      <c r="I14" s="1"/>
    </row>
    <row r="15" spans="1:9" s="18" customFormat="1" ht="15">
      <c r="A15" s="30"/>
      <c r="B15" s="165" t="s">
        <v>121</v>
      </c>
      <c r="C15" s="79" t="s">
        <v>15</v>
      </c>
      <c r="D15" s="315">
        <v>250</v>
      </c>
      <c r="E15" s="81">
        <v>2691.6</v>
      </c>
      <c r="F15" s="89">
        <v>3.64</v>
      </c>
      <c r="G15" s="89">
        <v>4.675</v>
      </c>
      <c r="H15" s="344" t="s">
        <v>372</v>
      </c>
      <c r="I15" s="1"/>
    </row>
    <row r="16" spans="1:9" s="18" customFormat="1" ht="15">
      <c r="A16" s="30"/>
      <c r="B16" s="165" t="s">
        <v>23</v>
      </c>
      <c r="C16" s="79" t="s">
        <v>41</v>
      </c>
      <c r="D16" s="315">
        <v>250</v>
      </c>
      <c r="E16" s="81">
        <v>2679.76</v>
      </c>
      <c r="F16" s="89">
        <v>3.62</v>
      </c>
      <c r="G16" s="89">
        <v>5.028999999999999</v>
      </c>
      <c r="H16" s="344" t="s">
        <v>319</v>
      </c>
      <c r="I16" s="1"/>
    </row>
    <row r="17" spans="1:9" s="18" customFormat="1" ht="15">
      <c r="A17" s="30"/>
      <c r="B17" s="165" t="s">
        <v>326</v>
      </c>
      <c r="C17" s="79" t="s">
        <v>431</v>
      </c>
      <c r="D17" s="315">
        <v>250</v>
      </c>
      <c r="E17" s="81">
        <v>2636.14</v>
      </c>
      <c r="F17" s="89">
        <v>3.56</v>
      </c>
      <c r="G17" s="89">
        <v>5.75</v>
      </c>
      <c r="H17" s="344" t="s">
        <v>484</v>
      </c>
      <c r="I17" s="1"/>
    </row>
    <row r="18" spans="1:9" s="18" customFormat="1" ht="15">
      <c r="A18" s="30"/>
      <c r="B18" s="165" t="s">
        <v>55</v>
      </c>
      <c r="C18" s="79" t="s">
        <v>15</v>
      </c>
      <c r="D18" s="315">
        <v>250</v>
      </c>
      <c r="E18" s="81">
        <v>2626.64</v>
      </c>
      <c r="F18" s="89">
        <v>3.55</v>
      </c>
      <c r="G18" s="89">
        <v>4.55</v>
      </c>
      <c r="H18" s="344" t="s">
        <v>307</v>
      </c>
      <c r="I18" s="1"/>
    </row>
    <row r="19" spans="1:9" s="18" customFormat="1" ht="15">
      <c r="A19" s="30"/>
      <c r="B19" s="165" t="s">
        <v>378</v>
      </c>
      <c r="C19" s="79" t="s">
        <v>368</v>
      </c>
      <c r="D19" s="315">
        <v>250</v>
      </c>
      <c r="E19" s="81">
        <v>2591.61</v>
      </c>
      <c r="F19" s="89">
        <v>3.5</v>
      </c>
      <c r="G19" s="89">
        <v>6.165</v>
      </c>
      <c r="H19" s="344" t="s">
        <v>485</v>
      </c>
      <c r="I19" s="1"/>
    </row>
    <row r="20" spans="1:9" s="18" customFormat="1" ht="15">
      <c r="A20" s="30"/>
      <c r="B20" s="165" t="s">
        <v>42</v>
      </c>
      <c r="C20" s="79" t="s">
        <v>15</v>
      </c>
      <c r="D20" s="315">
        <v>250</v>
      </c>
      <c r="E20" s="81">
        <v>2520.34</v>
      </c>
      <c r="F20" s="89">
        <v>3.41</v>
      </c>
      <c r="G20" s="89">
        <v>4.8100000000000005</v>
      </c>
      <c r="H20" s="344" t="s">
        <v>370</v>
      </c>
      <c r="I20" s="1"/>
    </row>
    <row r="21" spans="1:14" s="18" customFormat="1" ht="15">
      <c r="A21" s="30"/>
      <c r="B21" s="30" t="s">
        <v>184</v>
      </c>
      <c r="C21" s="148" t="s">
        <v>112</v>
      </c>
      <c r="D21" s="202">
        <v>250</v>
      </c>
      <c r="E21" s="144">
        <v>2522.12</v>
      </c>
      <c r="F21" s="89">
        <v>3.41</v>
      </c>
      <c r="G21" s="89">
        <v>11.929499999999999</v>
      </c>
      <c r="H21" s="345" t="s">
        <v>185</v>
      </c>
      <c r="I21" s="1"/>
      <c r="L21" s="41"/>
      <c r="N21" s="41"/>
    </row>
    <row r="22" spans="1:14" s="18" customFormat="1" ht="15">
      <c r="A22" s="30"/>
      <c r="B22" s="30" t="s">
        <v>118</v>
      </c>
      <c r="C22" s="148" t="s">
        <v>113</v>
      </c>
      <c r="D22" s="202">
        <v>218</v>
      </c>
      <c r="E22" s="144">
        <v>2421.67</v>
      </c>
      <c r="F22" s="89">
        <v>3.27</v>
      </c>
      <c r="G22" s="89">
        <v>8.322799999999999</v>
      </c>
      <c r="H22" s="345" t="s">
        <v>187</v>
      </c>
      <c r="I22" s="1"/>
      <c r="L22" s="41"/>
      <c r="N22" s="41"/>
    </row>
    <row r="23" spans="1:14" s="18" customFormat="1" ht="15">
      <c r="A23" s="30"/>
      <c r="B23" s="30" t="s">
        <v>320</v>
      </c>
      <c r="C23" s="148" t="s">
        <v>21</v>
      </c>
      <c r="D23" s="202">
        <v>200</v>
      </c>
      <c r="E23" s="144">
        <v>2138.96</v>
      </c>
      <c r="F23" s="89">
        <v>2.89</v>
      </c>
      <c r="G23" s="89">
        <v>7.5141</v>
      </c>
      <c r="H23" s="345" t="s">
        <v>70</v>
      </c>
      <c r="I23" s="1"/>
      <c r="L23" s="41"/>
      <c r="N23" s="41"/>
    </row>
    <row r="24" spans="1:14" s="18" customFormat="1" ht="15">
      <c r="A24" s="30"/>
      <c r="B24" s="30" t="s">
        <v>304</v>
      </c>
      <c r="C24" s="148" t="s">
        <v>15</v>
      </c>
      <c r="D24" s="202">
        <v>2000</v>
      </c>
      <c r="E24" s="144">
        <v>2058.97</v>
      </c>
      <c r="F24" s="89">
        <v>2.78</v>
      </c>
      <c r="G24" s="89">
        <v>7.5644</v>
      </c>
      <c r="H24" s="345" t="s">
        <v>308</v>
      </c>
      <c r="I24" s="1"/>
      <c r="L24" s="41"/>
      <c r="N24" s="41"/>
    </row>
    <row r="25" spans="1:14" s="18" customFormat="1" ht="15">
      <c r="A25" s="30"/>
      <c r="B25" s="30" t="s">
        <v>274</v>
      </c>
      <c r="C25" s="148" t="s">
        <v>231</v>
      </c>
      <c r="D25" s="202">
        <v>154</v>
      </c>
      <c r="E25" s="144">
        <v>1719.85</v>
      </c>
      <c r="F25" s="89">
        <v>2.32</v>
      </c>
      <c r="G25" s="89">
        <v>7.449999999999999</v>
      </c>
      <c r="H25" s="345" t="s">
        <v>232</v>
      </c>
      <c r="I25" s="1"/>
      <c r="L25" s="41"/>
      <c r="N25" s="41"/>
    </row>
    <row r="26" spans="1:14" s="18" customFormat="1" ht="15">
      <c r="A26" s="30"/>
      <c r="B26" s="30" t="s">
        <v>123</v>
      </c>
      <c r="C26" s="148" t="s">
        <v>15</v>
      </c>
      <c r="D26" s="202">
        <v>150</v>
      </c>
      <c r="E26" s="144">
        <v>1638.16</v>
      </c>
      <c r="F26" s="89">
        <v>2.21</v>
      </c>
      <c r="G26" s="89">
        <v>6.6497</v>
      </c>
      <c r="H26" s="345" t="s">
        <v>295</v>
      </c>
      <c r="I26" s="1"/>
      <c r="L26" s="41"/>
      <c r="N26" s="41"/>
    </row>
    <row r="27" spans="1:14" s="18" customFormat="1" ht="15">
      <c r="A27" s="30"/>
      <c r="B27" s="30" t="s">
        <v>42</v>
      </c>
      <c r="C27" s="148" t="s">
        <v>15</v>
      </c>
      <c r="D27" s="202">
        <v>150</v>
      </c>
      <c r="E27" s="144">
        <v>1549.79</v>
      </c>
      <c r="F27" s="89">
        <v>2.09</v>
      </c>
      <c r="G27" s="89">
        <v>4.0501</v>
      </c>
      <c r="H27" s="345" t="s">
        <v>325</v>
      </c>
      <c r="I27" s="1"/>
      <c r="L27" s="41"/>
      <c r="N27" s="41"/>
    </row>
    <row r="28" spans="1:14" s="18" customFormat="1" ht="15">
      <c r="A28" s="30"/>
      <c r="B28" s="30" t="s">
        <v>234</v>
      </c>
      <c r="C28" s="148" t="s">
        <v>15</v>
      </c>
      <c r="D28" s="202">
        <v>1508</v>
      </c>
      <c r="E28" s="144">
        <v>1386.47</v>
      </c>
      <c r="F28" s="89">
        <v>1.87</v>
      </c>
      <c r="G28" s="89">
        <v>8.0741</v>
      </c>
      <c r="H28" s="345" t="s">
        <v>235</v>
      </c>
      <c r="I28" s="1"/>
      <c r="L28" s="41"/>
      <c r="N28" s="41"/>
    </row>
    <row r="29" spans="1:14" s="18" customFormat="1" ht="15">
      <c r="A29" s="30"/>
      <c r="B29" s="30" t="s">
        <v>322</v>
      </c>
      <c r="C29" s="148" t="s">
        <v>186</v>
      </c>
      <c r="D29" s="202">
        <v>1100</v>
      </c>
      <c r="E29" s="144">
        <v>1165.04</v>
      </c>
      <c r="F29" s="89">
        <v>1.57</v>
      </c>
      <c r="G29" s="89">
        <v>8.165</v>
      </c>
      <c r="H29" s="345" t="s">
        <v>236</v>
      </c>
      <c r="I29" s="1"/>
      <c r="L29" s="41"/>
      <c r="N29" s="41"/>
    </row>
    <row r="30" spans="1:14" s="18" customFormat="1" ht="15">
      <c r="A30" s="30"/>
      <c r="B30" s="30" t="s">
        <v>123</v>
      </c>
      <c r="C30" s="148" t="s">
        <v>15</v>
      </c>
      <c r="D30" s="202">
        <v>100</v>
      </c>
      <c r="E30" s="144">
        <v>1085.6</v>
      </c>
      <c r="F30" s="89">
        <v>1.47</v>
      </c>
      <c r="G30" s="89">
        <v>6.6497</v>
      </c>
      <c r="H30" s="345" t="s">
        <v>296</v>
      </c>
      <c r="I30" s="1"/>
      <c r="L30" s="41"/>
      <c r="N30" s="41"/>
    </row>
    <row r="31" spans="1:14" s="18" customFormat="1" ht="15">
      <c r="A31" s="30"/>
      <c r="B31" s="30" t="s">
        <v>304</v>
      </c>
      <c r="C31" s="148" t="s">
        <v>15</v>
      </c>
      <c r="D31" s="202">
        <v>1000</v>
      </c>
      <c r="E31" s="144">
        <v>1032.35</v>
      </c>
      <c r="F31" s="89">
        <v>1.4</v>
      </c>
      <c r="G31" s="89">
        <v>7.2048000000000005</v>
      </c>
      <c r="H31" s="345" t="s">
        <v>309</v>
      </c>
      <c r="I31" s="1"/>
      <c r="L31" s="41"/>
      <c r="N31" s="41"/>
    </row>
    <row r="32" spans="1:14" s="18" customFormat="1" ht="15">
      <c r="A32" s="30"/>
      <c r="B32" s="30" t="s">
        <v>322</v>
      </c>
      <c r="C32" s="148" t="s">
        <v>186</v>
      </c>
      <c r="D32" s="202">
        <v>608</v>
      </c>
      <c r="E32" s="144">
        <v>650.09</v>
      </c>
      <c r="F32" s="89">
        <v>0.88</v>
      </c>
      <c r="G32" s="89">
        <v>9.1091</v>
      </c>
      <c r="H32" s="345" t="s">
        <v>238</v>
      </c>
      <c r="I32" s="1"/>
      <c r="L32" s="41"/>
      <c r="N32" s="41"/>
    </row>
    <row r="33" spans="1:14" s="18" customFormat="1" ht="15">
      <c r="A33" s="30"/>
      <c r="B33" s="30" t="s">
        <v>322</v>
      </c>
      <c r="C33" s="148" t="s">
        <v>186</v>
      </c>
      <c r="D33" s="202">
        <v>609</v>
      </c>
      <c r="E33" s="144">
        <v>653.16</v>
      </c>
      <c r="F33" s="89">
        <v>0.88</v>
      </c>
      <c r="G33" s="89">
        <v>9.1584</v>
      </c>
      <c r="H33" s="345" t="s">
        <v>237</v>
      </c>
      <c r="I33" s="1"/>
      <c r="L33" s="41"/>
      <c r="N33" s="41"/>
    </row>
    <row r="34" spans="1:14" s="18" customFormat="1" ht="15">
      <c r="A34" s="30"/>
      <c r="B34" s="30" t="s">
        <v>321</v>
      </c>
      <c r="C34" s="148" t="s">
        <v>115</v>
      </c>
      <c r="D34" s="202">
        <v>50</v>
      </c>
      <c r="E34" s="144">
        <v>497.67</v>
      </c>
      <c r="F34" s="89">
        <v>0.67</v>
      </c>
      <c r="G34" s="89">
        <v>10.2948</v>
      </c>
      <c r="H34" s="345" t="s">
        <v>233</v>
      </c>
      <c r="I34" s="1"/>
      <c r="L34" s="41"/>
      <c r="N34" s="41"/>
    </row>
    <row r="35" spans="1:14" s="18" customFormat="1" ht="15">
      <c r="A35" s="30"/>
      <c r="B35" s="30" t="s">
        <v>322</v>
      </c>
      <c r="C35" s="148" t="s">
        <v>186</v>
      </c>
      <c r="D35" s="202">
        <v>220</v>
      </c>
      <c r="E35" s="144">
        <v>233.38</v>
      </c>
      <c r="F35" s="89">
        <v>0.32</v>
      </c>
      <c r="G35" s="89">
        <v>8.5</v>
      </c>
      <c r="H35" s="345" t="s">
        <v>239</v>
      </c>
      <c r="I35" s="1"/>
      <c r="L35" s="41"/>
      <c r="N35" s="41"/>
    </row>
    <row r="36" spans="1:14" s="18" customFormat="1" ht="15">
      <c r="A36" s="30"/>
      <c r="B36" s="30" t="s">
        <v>47</v>
      </c>
      <c r="C36" s="148" t="s">
        <v>15</v>
      </c>
      <c r="D36" s="202">
        <v>20</v>
      </c>
      <c r="E36" s="144">
        <v>226.06</v>
      </c>
      <c r="F36" s="89">
        <v>0.31</v>
      </c>
      <c r="G36" s="89">
        <v>6.81</v>
      </c>
      <c r="H36" s="345" t="s">
        <v>143</v>
      </c>
      <c r="I36" s="1"/>
      <c r="L36" s="41"/>
      <c r="N36" s="41"/>
    </row>
    <row r="37" spans="1:14" s="18" customFormat="1" ht="15">
      <c r="A37" s="30"/>
      <c r="B37" s="30" t="s">
        <v>322</v>
      </c>
      <c r="C37" s="148" t="s">
        <v>186</v>
      </c>
      <c r="D37" s="202">
        <v>131</v>
      </c>
      <c r="E37" s="144">
        <v>139.64</v>
      </c>
      <c r="F37" s="89">
        <v>0.19</v>
      </c>
      <c r="G37" s="89">
        <v>8.8598</v>
      </c>
      <c r="H37" s="345" t="s">
        <v>240</v>
      </c>
      <c r="I37" s="1"/>
      <c r="L37" s="41"/>
      <c r="N37" s="41"/>
    </row>
    <row r="38" spans="1:14" s="18" customFormat="1" ht="15">
      <c r="A38" s="30"/>
      <c r="B38" s="30" t="s">
        <v>274</v>
      </c>
      <c r="C38" s="148" t="s">
        <v>231</v>
      </c>
      <c r="D38" s="202">
        <v>9</v>
      </c>
      <c r="E38" s="144">
        <v>100.37</v>
      </c>
      <c r="F38" s="89">
        <v>0.14</v>
      </c>
      <c r="G38" s="89">
        <v>7.5249</v>
      </c>
      <c r="H38" s="345" t="s">
        <v>241</v>
      </c>
      <c r="I38" s="1"/>
      <c r="L38" s="41"/>
      <c r="N38" s="41"/>
    </row>
    <row r="39" spans="1:14" s="18" customFormat="1" ht="15">
      <c r="A39" s="30"/>
      <c r="B39" s="30" t="s">
        <v>322</v>
      </c>
      <c r="C39" s="148" t="s">
        <v>186</v>
      </c>
      <c r="D39" s="202">
        <v>81</v>
      </c>
      <c r="E39" s="144">
        <v>86.31</v>
      </c>
      <c r="F39" s="89">
        <v>0.12</v>
      </c>
      <c r="G39" s="89">
        <v>8.6345</v>
      </c>
      <c r="H39" s="345" t="s">
        <v>242</v>
      </c>
      <c r="I39" s="1"/>
      <c r="L39" s="41"/>
      <c r="N39" s="41"/>
    </row>
    <row r="40" spans="1:14" s="18" customFormat="1" ht="15">
      <c r="A40" s="30"/>
      <c r="B40" s="30" t="s">
        <v>315</v>
      </c>
      <c r="C40" s="148" t="s">
        <v>117</v>
      </c>
      <c r="D40" s="202">
        <v>282</v>
      </c>
      <c r="E40" s="144">
        <v>0</v>
      </c>
      <c r="F40" s="89">
        <v>0</v>
      </c>
      <c r="G40" s="89">
        <v>0</v>
      </c>
      <c r="H40" s="345" t="s">
        <v>188</v>
      </c>
      <c r="I40" s="1"/>
      <c r="J40" s="39"/>
      <c r="K40" s="40"/>
      <c r="L40" s="41"/>
      <c r="N40" s="41"/>
    </row>
    <row r="41" spans="1:14" s="18" customFormat="1" ht="15">
      <c r="A41" s="30"/>
      <c r="B41" s="29" t="s">
        <v>25</v>
      </c>
      <c r="C41" s="29"/>
      <c r="D41" s="42"/>
      <c r="E41" s="43">
        <f>SUM(E11:E40)</f>
        <v>51163.719999999994</v>
      </c>
      <c r="F41" s="43">
        <f>SUM(F11:F40)</f>
        <v>69.14999999999999</v>
      </c>
      <c r="G41" s="92"/>
      <c r="H41" s="34"/>
      <c r="I41" s="1"/>
      <c r="J41" s="1"/>
      <c r="L41" s="41"/>
      <c r="N41" s="41"/>
    </row>
    <row r="42" spans="1:14" s="18" customFormat="1" ht="15">
      <c r="A42" s="30"/>
      <c r="B42" s="29" t="s">
        <v>111</v>
      </c>
      <c r="C42" s="29"/>
      <c r="D42" s="42"/>
      <c r="E42" s="92"/>
      <c r="F42" s="45"/>
      <c r="G42" s="92"/>
      <c r="H42" s="34"/>
      <c r="I42" s="1"/>
      <c r="J42" s="1"/>
      <c r="L42" s="41"/>
      <c r="N42" s="41"/>
    </row>
    <row r="43" spans="1:14" s="18" customFormat="1" ht="15">
      <c r="A43" s="30"/>
      <c r="B43" s="29" t="s">
        <v>13</v>
      </c>
      <c r="C43" s="29"/>
      <c r="D43" s="42"/>
      <c r="E43" s="92"/>
      <c r="F43" s="45"/>
      <c r="G43" s="92"/>
      <c r="H43" s="34"/>
      <c r="I43" s="1"/>
      <c r="J43" s="1"/>
      <c r="L43" s="41"/>
      <c r="N43" s="41"/>
    </row>
    <row r="44" spans="1:14" s="18" customFormat="1" ht="15">
      <c r="A44" s="30"/>
      <c r="B44" s="30" t="s">
        <v>486</v>
      </c>
      <c r="C44" s="30" t="s">
        <v>44</v>
      </c>
      <c r="D44" s="36">
        <v>250</v>
      </c>
      <c r="E44" s="32">
        <v>2565.59</v>
      </c>
      <c r="F44" s="33">
        <v>3.47</v>
      </c>
      <c r="G44" s="32">
        <v>7.15</v>
      </c>
      <c r="H44" s="34" t="s">
        <v>297</v>
      </c>
      <c r="I44" s="1"/>
      <c r="J44" s="1"/>
      <c r="L44" s="41"/>
      <c r="N44" s="41"/>
    </row>
    <row r="45" spans="1:14" s="18" customFormat="1" ht="15">
      <c r="A45" s="30"/>
      <c r="B45" s="29" t="s">
        <v>25</v>
      </c>
      <c r="C45" s="29"/>
      <c r="D45" s="42"/>
      <c r="E45" s="44">
        <f>SUM(E44)</f>
        <v>2565.59</v>
      </c>
      <c r="F45" s="44">
        <f>SUM(F44)</f>
        <v>3.47</v>
      </c>
      <c r="G45" s="92"/>
      <c r="H45" s="34"/>
      <c r="I45" s="1"/>
      <c r="J45" s="1"/>
      <c r="L45" s="41"/>
      <c r="N45" s="41"/>
    </row>
    <row r="46" spans="1:14" s="18" customFormat="1" ht="15">
      <c r="A46" s="30"/>
      <c r="B46" s="29" t="s">
        <v>110</v>
      </c>
      <c r="C46" s="25"/>
      <c r="D46" s="146"/>
      <c r="E46" s="183"/>
      <c r="F46" s="96"/>
      <c r="G46" s="96"/>
      <c r="H46" s="34"/>
      <c r="I46" s="1"/>
      <c r="J46" s="1"/>
      <c r="L46" s="41"/>
      <c r="N46" s="41"/>
    </row>
    <row r="47" spans="1:14" s="18" customFormat="1" ht="15">
      <c r="A47" s="30"/>
      <c r="B47" s="30" t="s">
        <v>104</v>
      </c>
      <c r="C47" s="90" t="s">
        <v>103</v>
      </c>
      <c r="D47" s="142">
        <v>16</v>
      </c>
      <c r="E47" s="147">
        <v>1325.26</v>
      </c>
      <c r="F47" s="99">
        <v>1.79</v>
      </c>
      <c r="G47" s="99">
        <v>6.4765999999999995</v>
      </c>
      <c r="H47" s="34" t="s">
        <v>243</v>
      </c>
      <c r="I47" s="1"/>
      <c r="J47" s="1"/>
      <c r="L47" s="41"/>
      <c r="N47" s="41"/>
    </row>
    <row r="48" spans="1:10" s="47" customFormat="1" ht="15">
      <c r="A48" s="29"/>
      <c r="B48" s="30" t="s">
        <v>104</v>
      </c>
      <c r="C48" s="90" t="s">
        <v>103</v>
      </c>
      <c r="D48" s="142">
        <v>16</v>
      </c>
      <c r="E48" s="147">
        <v>1300.56</v>
      </c>
      <c r="F48" s="99">
        <v>1.76</v>
      </c>
      <c r="G48" s="99">
        <v>6.5818</v>
      </c>
      <c r="H48" s="34" t="s">
        <v>244</v>
      </c>
      <c r="I48" s="1"/>
      <c r="J48" s="1"/>
    </row>
    <row r="49" spans="1:10" s="47" customFormat="1" ht="15">
      <c r="A49" s="29"/>
      <c r="B49" s="30" t="s">
        <v>104</v>
      </c>
      <c r="C49" s="90" t="s">
        <v>103</v>
      </c>
      <c r="D49" s="142">
        <v>16</v>
      </c>
      <c r="E49" s="147">
        <v>1279.87</v>
      </c>
      <c r="F49" s="99">
        <v>1.73</v>
      </c>
      <c r="G49" s="99">
        <v>6.582299999999999</v>
      </c>
      <c r="H49" s="34" t="s">
        <v>245</v>
      </c>
      <c r="I49" s="1"/>
      <c r="J49" s="1"/>
    </row>
    <row r="50" spans="1:10" s="47" customFormat="1" ht="15">
      <c r="A50" s="29"/>
      <c r="B50" s="30" t="s">
        <v>104</v>
      </c>
      <c r="C50" s="90" t="s">
        <v>103</v>
      </c>
      <c r="D50" s="142">
        <v>14</v>
      </c>
      <c r="E50" s="147">
        <v>1087.85</v>
      </c>
      <c r="F50" s="99">
        <v>1.47</v>
      </c>
      <c r="G50" s="99">
        <v>6.9521</v>
      </c>
      <c r="H50" s="34" t="s">
        <v>246</v>
      </c>
      <c r="I50" s="1"/>
      <c r="J50" s="1"/>
    </row>
    <row r="51" spans="1:10" s="47" customFormat="1" ht="15">
      <c r="A51" s="29"/>
      <c r="B51" s="29" t="s">
        <v>25</v>
      </c>
      <c r="C51" s="25"/>
      <c r="D51" s="272"/>
      <c r="E51" s="150">
        <f>SUM(E47:E50)</f>
        <v>4993.539999999999</v>
      </c>
      <c r="F51" s="101">
        <f>SUM(F47:F50)</f>
        <v>6.749999999999999</v>
      </c>
      <c r="G51" s="96"/>
      <c r="H51" s="34"/>
      <c r="I51" s="1"/>
      <c r="J51" s="1"/>
    </row>
    <row r="52" spans="1:10" s="47" customFormat="1" ht="15">
      <c r="A52" s="29"/>
      <c r="B52" s="29" t="s">
        <v>26</v>
      </c>
      <c r="C52" s="25"/>
      <c r="D52" s="272"/>
      <c r="E52" s="183"/>
      <c r="F52" s="96"/>
      <c r="G52" s="96"/>
      <c r="H52" s="34"/>
      <c r="I52" s="1"/>
      <c r="J52" s="1"/>
    </row>
    <row r="53" spans="1:10" s="47" customFormat="1" ht="15">
      <c r="A53" s="29"/>
      <c r="B53" s="29" t="s">
        <v>89</v>
      </c>
      <c r="C53" s="25"/>
      <c r="D53" s="272"/>
      <c r="E53" s="183"/>
      <c r="F53" s="96"/>
      <c r="G53" s="96"/>
      <c r="H53" s="34"/>
      <c r="I53" s="1"/>
      <c r="J53" s="1"/>
    </row>
    <row r="54" spans="1:10" s="47" customFormat="1" ht="15">
      <c r="A54" s="29"/>
      <c r="B54" s="30" t="s">
        <v>261</v>
      </c>
      <c r="C54" s="90" t="s">
        <v>17</v>
      </c>
      <c r="D54" s="142">
        <v>4000000</v>
      </c>
      <c r="E54" s="147">
        <v>4140.16</v>
      </c>
      <c r="F54" s="99">
        <v>5.6</v>
      </c>
      <c r="G54" s="99">
        <v>6.3902</v>
      </c>
      <c r="H54" s="34" t="s">
        <v>262</v>
      </c>
      <c r="I54" s="1"/>
      <c r="J54" s="1"/>
    </row>
    <row r="55" spans="1:10" s="47" customFormat="1" ht="15">
      <c r="A55" s="29"/>
      <c r="B55" s="30" t="s">
        <v>289</v>
      </c>
      <c r="C55" s="90" t="s">
        <v>17</v>
      </c>
      <c r="D55" s="142">
        <v>2800000</v>
      </c>
      <c r="E55" s="147">
        <v>2952.14</v>
      </c>
      <c r="F55" s="99">
        <v>3.99</v>
      </c>
      <c r="G55" s="99">
        <v>5.2780000000000005</v>
      </c>
      <c r="H55" s="34" t="s">
        <v>290</v>
      </c>
      <c r="I55" s="1"/>
      <c r="J55" s="1"/>
    </row>
    <row r="56" spans="1:10" s="47" customFormat="1" ht="15">
      <c r="A56" s="29"/>
      <c r="B56" s="30" t="s">
        <v>317</v>
      </c>
      <c r="C56" s="90" t="s">
        <v>17</v>
      </c>
      <c r="D56" s="142">
        <v>2500000</v>
      </c>
      <c r="E56" s="147">
        <v>2503.34</v>
      </c>
      <c r="F56" s="99">
        <v>3.38</v>
      </c>
      <c r="G56" s="99">
        <v>5.5968</v>
      </c>
      <c r="H56" s="34" t="s">
        <v>318</v>
      </c>
      <c r="I56" s="1"/>
      <c r="J56" s="1"/>
    </row>
    <row r="57" spans="1:10" s="47" customFormat="1" ht="15">
      <c r="A57" s="29"/>
      <c r="B57" s="29" t="s">
        <v>25</v>
      </c>
      <c r="C57" s="25"/>
      <c r="D57" s="272"/>
      <c r="E57" s="149">
        <f>SUM(E54:E56)</f>
        <v>9595.64</v>
      </c>
      <c r="F57" s="149">
        <f>SUM(F54:F56)</f>
        <v>12.969999999999999</v>
      </c>
      <c r="G57" s="96"/>
      <c r="H57" s="34"/>
      <c r="I57" s="1"/>
      <c r="J57" s="1"/>
    </row>
    <row r="58" spans="1:10" s="47" customFormat="1" ht="15">
      <c r="A58" s="29"/>
      <c r="B58" s="29" t="s">
        <v>31</v>
      </c>
      <c r="C58" s="30"/>
      <c r="D58" s="31"/>
      <c r="E58" s="32"/>
      <c r="F58" s="33"/>
      <c r="G58" s="33"/>
      <c r="H58" s="93"/>
      <c r="I58" s="1"/>
      <c r="J58" s="1"/>
    </row>
    <row r="59" spans="1:10" s="47" customFormat="1" ht="15">
      <c r="A59" s="29"/>
      <c r="B59" s="29" t="s">
        <v>32</v>
      </c>
      <c r="C59" s="30"/>
      <c r="D59" s="31"/>
      <c r="E59" s="32">
        <v>8267.89</v>
      </c>
      <c r="F59" s="373">
        <v>11.18</v>
      </c>
      <c r="G59" s="89"/>
      <c r="H59" s="93"/>
      <c r="I59" s="1"/>
      <c r="J59" s="1"/>
    </row>
    <row r="60" spans="1:10" s="47" customFormat="1" ht="15">
      <c r="A60" s="29"/>
      <c r="B60" s="29" t="s">
        <v>33</v>
      </c>
      <c r="C60" s="30"/>
      <c r="D60" s="116"/>
      <c r="E60" s="49">
        <v>-2601.57</v>
      </c>
      <c r="F60" s="373">
        <v>-3.52</v>
      </c>
      <c r="G60" s="89"/>
      <c r="H60" s="109"/>
      <c r="I60" s="1"/>
      <c r="J60" s="1"/>
    </row>
    <row r="61" spans="1:10" s="47" customFormat="1" ht="15">
      <c r="A61" s="29"/>
      <c r="B61" s="50" t="s">
        <v>34</v>
      </c>
      <c r="C61" s="50"/>
      <c r="D61" s="51"/>
      <c r="E61" s="52">
        <f>+E41+E59+E60+E51+E45+E57</f>
        <v>73984.81</v>
      </c>
      <c r="F61" s="52">
        <f>+F41+F59+F60+F51+F45+F57</f>
        <v>99.99999999999999</v>
      </c>
      <c r="G61" s="168"/>
      <c r="H61" s="110"/>
      <c r="I61" s="1"/>
      <c r="J61" s="1"/>
    </row>
    <row r="62" spans="1:10" s="61" customFormat="1" ht="15">
      <c r="A62" s="220"/>
      <c r="B62" s="56" t="s">
        <v>35</v>
      </c>
      <c r="C62" s="57"/>
      <c r="D62" s="58"/>
      <c r="E62" s="59"/>
      <c r="F62" s="59"/>
      <c r="G62" s="59"/>
      <c r="H62" s="112"/>
      <c r="I62" s="1"/>
      <c r="J62" s="1"/>
    </row>
    <row r="63" spans="1:10" s="61" customFormat="1" ht="15">
      <c r="A63" s="220"/>
      <c r="B63" s="273" t="s">
        <v>36</v>
      </c>
      <c r="C63" s="57"/>
      <c r="D63" s="58"/>
      <c r="E63" s="59"/>
      <c r="F63" s="59"/>
      <c r="G63" s="59"/>
      <c r="H63" s="112"/>
      <c r="I63" s="1"/>
      <c r="J63" s="1"/>
    </row>
    <row r="64" spans="1:10" ht="15">
      <c r="A64" s="56"/>
      <c r="B64" s="273" t="s">
        <v>96</v>
      </c>
      <c r="C64" s="57"/>
      <c r="D64" s="58"/>
      <c r="E64" s="59"/>
      <c r="F64" s="59"/>
      <c r="G64" s="59"/>
      <c r="H64" s="111"/>
      <c r="J64" s="1"/>
    </row>
    <row r="65" spans="1:10" ht="24.75" customHeight="1">
      <c r="A65" s="56"/>
      <c r="B65" s="276" t="s">
        <v>247</v>
      </c>
      <c r="C65" s="57"/>
      <c r="D65" s="58"/>
      <c r="E65" s="59"/>
      <c r="F65" s="59"/>
      <c r="G65" s="59"/>
      <c r="H65" s="111"/>
      <c r="J65" s="1"/>
    </row>
    <row r="66" spans="1:10" ht="24.75" customHeight="1">
      <c r="A66" s="203"/>
      <c r="B66" s="324" t="s">
        <v>314</v>
      </c>
      <c r="C66" s="57"/>
      <c r="D66" s="58"/>
      <c r="E66" s="59"/>
      <c r="F66" s="59"/>
      <c r="G66" s="59"/>
      <c r="H66" s="283"/>
      <c r="J66" s="1"/>
    </row>
    <row r="67" spans="1:10" ht="71.25" customHeight="1">
      <c r="A67" s="203"/>
      <c r="B67" s="277" t="s">
        <v>492</v>
      </c>
      <c r="C67" s="57"/>
      <c r="D67" s="58"/>
      <c r="E67" s="59"/>
      <c r="F67" s="59"/>
      <c r="G67" s="59"/>
      <c r="H67" s="283"/>
      <c r="J67" s="1"/>
    </row>
    <row r="68" spans="1:10" ht="57.75" customHeight="1">
      <c r="A68" s="203"/>
      <c r="B68" s="298" t="s">
        <v>254</v>
      </c>
      <c r="C68" s="298" t="s">
        <v>10</v>
      </c>
      <c r="D68" s="402" t="s">
        <v>248</v>
      </c>
      <c r="E68" s="402"/>
      <c r="F68" s="299" t="s">
        <v>249</v>
      </c>
      <c r="G68" s="59"/>
      <c r="H68" s="283"/>
      <c r="J68" s="1"/>
    </row>
    <row r="69" spans="1:10" ht="32.25" customHeight="1">
      <c r="A69" s="203"/>
      <c r="B69" s="298"/>
      <c r="C69" s="298"/>
      <c r="D69" s="299" t="s">
        <v>250</v>
      </c>
      <c r="E69" s="298" t="s">
        <v>127</v>
      </c>
      <c r="F69" s="298"/>
      <c r="G69" s="59"/>
      <c r="H69" s="283"/>
      <c r="J69" s="1"/>
    </row>
    <row r="70" spans="1:10" ht="24.75" customHeight="1">
      <c r="A70" s="203"/>
      <c r="B70" s="318" t="s">
        <v>488</v>
      </c>
      <c r="C70" s="300" t="s">
        <v>251</v>
      </c>
      <c r="D70" s="301">
        <v>0</v>
      </c>
      <c r="E70" s="302">
        <v>0</v>
      </c>
      <c r="F70" s="301">
        <v>545.5</v>
      </c>
      <c r="G70" s="59"/>
      <c r="H70" s="283"/>
      <c r="J70" s="1"/>
    </row>
    <row r="71" spans="2:10" ht="24.75" customHeight="1">
      <c r="B71" s="277" t="s">
        <v>489</v>
      </c>
      <c r="J71" s="1"/>
    </row>
    <row r="72" ht="15">
      <c r="J72" s="1"/>
    </row>
    <row r="73" spans="5:10" ht="15">
      <c r="E73" s="67"/>
      <c r="J73" s="1"/>
    </row>
    <row r="74" spans="5:10" ht="15">
      <c r="E74" s="67"/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</sheetData>
  <sheetProtection/>
  <mergeCells count="4">
    <mergeCell ref="B1:H1"/>
    <mergeCell ref="B2:H2"/>
    <mergeCell ref="D68:E68"/>
    <mergeCell ref="B5:I5"/>
  </mergeCells>
  <printOptions/>
  <pageMargins left="0.7" right="0.7" top="0.75" bottom="0.75" header="0.3" footer="0.3"/>
  <pageSetup fitToHeight="1" fitToWidth="1" horizontalDpi="600" verticalDpi="600" orientation="portrait" paperSize="9" scale="3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view="pageBreakPreview" zoomScale="80" zoomScaleSheetLayoutView="80" zoomScalePageLayoutView="0" workbookViewId="0" topLeftCell="B51">
      <selection activeCell="F106" sqref="F106"/>
    </sheetView>
  </sheetViews>
  <sheetFormatPr defaultColWidth="9.140625" defaultRowHeight="15"/>
  <cols>
    <col min="1" max="1" width="9.140625" style="3" hidden="1" customWidth="1"/>
    <col min="2" max="2" width="74.00390625" style="3" customWidth="1"/>
    <col min="3" max="3" width="17.28125" style="3" customWidth="1"/>
    <col min="4" max="4" width="18.421875" style="3" customWidth="1"/>
    <col min="5" max="5" width="23.00390625" style="3" customWidth="1"/>
    <col min="6" max="7" width="15.421875" style="3" customWidth="1"/>
    <col min="8" max="8" width="16.00390625" style="65" bestFit="1" customWidth="1"/>
    <col min="9" max="9" width="15.140625" style="1" bestFit="1" customWidth="1"/>
    <col min="10" max="10" width="19.140625" style="2" bestFit="1" customWidth="1"/>
    <col min="11" max="11" width="9.421875" style="3" bestFit="1" customWidth="1"/>
    <col min="12" max="16384" width="9.140625" style="3" customWidth="1"/>
  </cols>
  <sheetData>
    <row r="1" spans="2:10" s="18" customFormat="1" ht="15" hidden="1">
      <c r="B1" s="376" t="s">
        <v>0</v>
      </c>
      <c r="C1" s="377"/>
      <c r="D1" s="377"/>
      <c r="E1" s="377"/>
      <c r="F1" s="377"/>
      <c r="G1" s="377"/>
      <c r="H1" s="378"/>
      <c r="I1" s="1"/>
      <c r="J1" s="2"/>
    </row>
    <row r="2" spans="2:10" s="18" customFormat="1" ht="15" hidden="1">
      <c r="B2" s="379" t="s">
        <v>1</v>
      </c>
      <c r="C2" s="380"/>
      <c r="D2" s="380"/>
      <c r="E2" s="380"/>
      <c r="F2" s="380"/>
      <c r="G2" s="380"/>
      <c r="H2" s="381"/>
      <c r="I2" s="1"/>
      <c r="J2" s="2"/>
    </row>
    <row r="3" spans="2:10" s="18" customFormat="1" ht="15">
      <c r="B3" s="9" t="s">
        <v>2</v>
      </c>
      <c r="C3" s="68"/>
      <c r="D3" s="69"/>
      <c r="E3" s="70"/>
      <c r="F3" s="70"/>
      <c r="G3" s="70"/>
      <c r="H3" s="71"/>
      <c r="I3" s="1"/>
      <c r="J3" s="2"/>
    </row>
    <row r="4" spans="2:10" s="18" customFormat="1" ht="15">
      <c r="B4" s="9" t="s">
        <v>38</v>
      </c>
      <c r="C4" s="68"/>
      <c r="D4" s="72"/>
      <c r="E4" s="68"/>
      <c r="F4" s="68"/>
      <c r="G4" s="68"/>
      <c r="H4" s="73"/>
      <c r="I4" s="1"/>
      <c r="J4" s="2"/>
    </row>
    <row r="5" spans="2:10" s="18" customFormat="1" ht="15">
      <c r="B5" s="9" t="s">
        <v>430</v>
      </c>
      <c r="C5" s="15"/>
      <c r="D5" s="16"/>
      <c r="E5" s="15"/>
      <c r="F5" s="15"/>
      <c r="G5" s="15"/>
      <c r="H5" s="17"/>
      <c r="I5" s="1"/>
      <c r="J5" s="2"/>
    </row>
    <row r="6" spans="2:9" s="18" customFormat="1" ht="15">
      <c r="B6" s="9"/>
      <c r="C6" s="15"/>
      <c r="D6" s="16"/>
      <c r="E6" s="15"/>
      <c r="F6" s="15"/>
      <c r="G6" s="15"/>
      <c r="H6" s="17"/>
      <c r="I6" s="1"/>
    </row>
    <row r="7" spans="2:11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  <c r="I7" s="1"/>
      <c r="J7" s="74"/>
      <c r="K7" s="74"/>
    </row>
    <row r="8" spans="2:11" s="18" customFormat="1" ht="15">
      <c r="B8" s="9" t="s">
        <v>11</v>
      </c>
      <c r="C8" s="25"/>
      <c r="D8" s="75"/>
      <c r="E8" s="27"/>
      <c r="F8" s="28"/>
      <c r="G8" s="28"/>
      <c r="H8" s="46"/>
      <c r="I8" s="1"/>
      <c r="J8" s="76"/>
      <c r="K8" s="77"/>
    </row>
    <row r="9" spans="2:11" s="18" customFormat="1" ht="15">
      <c r="B9" s="9" t="s">
        <v>12</v>
      </c>
      <c r="C9" s="25"/>
      <c r="D9" s="78"/>
      <c r="E9" s="27"/>
      <c r="F9" s="28"/>
      <c r="G9" s="28"/>
      <c r="H9" s="46"/>
      <c r="I9" s="1"/>
      <c r="J9" s="76"/>
      <c r="K9" s="77"/>
    </row>
    <row r="10" spans="2:11" s="18" customFormat="1" ht="15">
      <c r="B10" s="35" t="s">
        <v>13</v>
      </c>
      <c r="C10" s="25"/>
      <c r="D10" s="78"/>
      <c r="E10" s="27"/>
      <c r="F10" s="28"/>
      <c r="G10" s="28"/>
      <c r="H10" s="46"/>
      <c r="I10" s="1"/>
      <c r="J10" s="76"/>
      <c r="K10" s="77"/>
    </row>
    <row r="11" spans="2:11" s="18" customFormat="1" ht="15">
      <c r="B11" s="79" t="s">
        <v>63</v>
      </c>
      <c r="C11" s="79" t="s">
        <v>15</v>
      </c>
      <c r="D11" s="80">
        <v>3100</v>
      </c>
      <c r="E11" s="81">
        <v>34011.13</v>
      </c>
      <c r="F11" s="82">
        <v>7.03</v>
      </c>
      <c r="G11" s="346">
        <v>4.745</v>
      </c>
      <c r="H11" s="46" t="s">
        <v>275</v>
      </c>
      <c r="I11" s="83"/>
      <c r="J11" s="76"/>
      <c r="K11" s="77"/>
    </row>
    <row r="12" spans="2:11" s="18" customFormat="1" ht="15">
      <c r="B12" s="79" t="s">
        <v>55</v>
      </c>
      <c r="C12" s="79" t="s">
        <v>15</v>
      </c>
      <c r="D12" s="80">
        <v>2700</v>
      </c>
      <c r="E12" s="81">
        <v>28248.66</v>
      </c>
      <c r="F12" s="82">
        <v>5.84</v>
      </c>
      <c r="G12" s="346">
        <v>4.7199</v>
      </c>
      <c r="H12" s="46" t="s">
        <v>56</v>
      </c>
      <c r="I12" s="83"/>
      <c r="J12" s="76"/>
      <c r="K12" s="77"/>
    </row>
    <row r="13" spans="2:11" s="18" customFormat="1" ht="15">
      <c r="B13" s="79" t="s">
        <v>23</v>
      </c>
      <c r="C13" s="79" t="s">
        <v>41</v>
      </c>
      <c r="D13" s="80">
        <v>2500</v>
      </c>
      <c r="E13" s="81">
        <v>26797.64</v>
      </c>
      <c r="F13" s="82">
        <v>5.54</v>
      </c>
      <c r="G13" s="346">
        <v>5.028999999999999</v>
      </c>
      <c r="H13" s="46" t="s">
        <v>319</v>
      </c>
      <c r="I13" s="83"/>
      <c r="J13" s="76"/>
      <c r="K13" s="77"/>
    </row>
    <row r="14" spans="2:11" s="18" customFormat="1" ht="15">
      <c r="B14" s="79" t="s">
        <v>119</v>
      </c>
      <c r="C14" s="79" t="s">
        <v>15</v>
      </c>
      <c r="D14" s="80">
        <v>2400</v>
      </c>
      <c r="E14" s="81">
        <v>26314.38</v>
      </c>
      <c r="F14" s="82">
        <v>5.44</v>
      </c>
      <c r="G14" s="346">
        <v>4.790000000000001</v>
      </c>
      <c r="H14" s="46" t="s">
        <v>276</v>
      </c>
      <c r="I14" s="83"/>
      <c r="J14" s="76"/>
      <c r="K14" s="77"/>
    </row>
    <row r="15" spans="2:11" s="18" customFormat="1" ht="15">
      <c r="B15" s="79" t="s">
        <v>23</v>
      </c>
      <c r="C15" s="79" t="s">
        <v>15</v>
      </c>
      <c r="D15" s="80">
        <v>1865</v>
      </c>
      <c r="E15" s="81">
        <v>20067.39</v>
      </c>
      <c r="F15" s="82">
        <v>4.15</v>
      </c>
      <c r="G15" s="346">
        <v>4.87</v>
      </c>
      <c r="H15" s="46" t="s">
        <v>40</v>
      </c>
      <c r="I15" s="83"/>
      <c r="J15" s="76"/>
      <c r="K15" s="77"/>
    </row>
    <row r="16" spans="2:11" s="18" customFormat="1" ht="15">
      <c r="B16" s="79" t="s">
        <v>50</v>
      </c>
      <c r="C16" s="79" t="s">
        <v>15</v>
      </c>
      <c r="D16" s="80">
        <v>1850</v>
      </c>
      <c r="E16" s="81">
        <v>18809.23</v>
      </c>
      <c r="F16" s="82">
        <v>3.89</v>
      </c>
      <c r="G16" s="346">
        <v>4.960000000000001</v>
      </c>
      <c r="H16" s="46" t="s">
        <v>347</v>
      </c>
      <c r="I16" s="83"/>
      <c r="J16" s="76"/>
      <c r="K16" s="77"/>
    </row>
    <row r="17" spans="2:11" s="18" customFormat="1" ht="15">
      <c r="B17" s="79" t="s">
        <v>121</v>
      </c>
      <c r="C17" s="79" t="s">
        <v>15</v>
      </c>
      <c r="D17" s="80">
        <v>1750</v>
      </c>
      <c r="E17" s="81">
        <v>18229.63</v>
      </c>
      <c r="F17" s="82">
        <v>3.77</v>
      </c>
      <c r="G17" s="346">
        <v>5.085</v>
      </c>
      <c r="H17" s="46" t="s">
        <v>348</v>
      </c>
      <c r="I17" s="83"/>
      <c r="J17" s="76"/>
      <c r="K17" s="77"/>
    </row>
    <row r="18" spans="2:11" s="18" customFormat="1" ht="15">
      <c r="B18" s="79" t="s">
        <v>42</v>
      </c>
      <c r="C18" s="79" t="s">
        <v>15</v>
      </c>
      <c r="D18" s="80">
        <v>1475</v>
      </c>
      <c r="E18" s="81">
        <v>16592.09</v>
      </c>
      <c r="F18" s="82">
        <v>3.43</v>
      </c>
      <c r="G18" s="346">
        <v>5.2</v>
      </c>
      <c r="H18" s="46" t="s">
        <v>43</v>
      </c>
      <c r="I18" s="83"/>
      <c r="J18" s="76"/>
      <c r="K18" s="77"/>
    </row>
    <row r="19" spans="2:11" s="18" customFormat="1" ht="15">
      <c r="B19" s="79" t="s">
        <v>50</v>
      </c>
      <c r="C19" s="79" t="s">
        <v>15</v>
      </c>
      <c r="D19" s="80">
        <v>1250</v>
      </c>
      <c r="E19" s="81">
        <v>13173.5</v>
      </c>
      <c r="F19" s="82">
        <v>2.72</v>
      </c>
      <c r="G19" s="346">
        <v>4.665</v>
      </c>
      <c r="H19" s="46" t="s">
        <v>51</v>
      </c>
      <c r="I19" s="83"/>
      <c r="J19" s="76"/>
      <c r="K19" s="77"/>
    </row>
    <row r="20" spans="2:11" s="18" customFormat="1" ht="15">
      <c r="B20" s="79" t="s">
        <v>320</v>
      </c>
      <c r="C20" s="79" t="s">
        <v>21</v>
      </c>
      <c r="D20" s="80">
        <v>1085</v>
      </c>
      <c r="E20" s="81">
        <v>11697.93</v>
      </c>
      <c r="F20" s="82">
        <v>2.42</v>
      </c>
      <c r="G20" s="346">
        <v>7.5141</v>
      </c>
      <c r="H20" s="46" t="s">
        <v>22</v>
      </c>
      <c r="I20" s="83"/>
      <c r="J20" s="76"/>
      <c r="K20" s="77"/>
    </row>
    <row r="21" spans="2:11" s="18" customFormat="1" ht="15">
      <c r="B21" s="79" t="s">
        <v>47</v>
      </c>
      <c r="C21" s="79" t="s">
        <v>15</v>
      </c>
      <c r="D21" s="80">
        <v>950</v>
      </c>
      <c r="E21" s="81">
        <v>10624.6</v>
      </c>
      <c r="F21" s="82">
        <v>2.2</v>
      </c>
      <c r="G21" s="346">
        <v>5.2</v>
      </c>
      <c r="H21" s="46" t="s">
        <v>48</v>
      </c>
      <c r="I21" s="83"/>
      <c r="J21" s="76"/>
      <c r="K21" s="77"/>
    </row>
    <row r="22" spans="2:11" s="18" customFormat="1" ht="15">
      <c r="B22" s="79" t="s">
        <v>42</v>
      </c>
      <c r="C22" s="79" t="s">
        <v>15</v>
      </c>
      <c r="D22" s="80">
        <v>950</v>
      </c>
      <c r="E22" s="81">
        <v>10458.87</v>
      </c>
      <c r="F22" s="82">
        <v>2.16</v>
      </c>
      <c r="G22" s="346">
        <v>5.050000000000001</v>
      </c>
      <c r="H22" s="46" t="s">
        <v>283</v>
      </c>
      <c r="I22" s="83"/>
      <c r="J22" s="76"/>
      <c r="K22" s="77"/>
    </row>
    <row r="23" spans="2:11" s="18" customFormat="1" ht="15">
      <c r="B23" s="79" t="s">
        <v>59</v>
      </c>
      <c r="C23" s="79" t="s">
        <v>15</v>
      </c>
      <c r="D23" s="80">
        <v>1000</v>
      </c>
      <c r="E23" s="81">
        <v>10430.08</v>
      </c>
      <c r="F23" s="82">
        <v>2.15</v>
      </c>
      <c r="G23" s="346">
        <v>5.2599</v>
      </c>
      <c r="H23" s="46" t="s">
        <v>350</v>
      </c>
      <c r="I23" s="83"/>
      <c r="J23" s="76"/>
      <c r="K23" s="77"/>
    </row>
    <row r="24" spans="2:11" s="18" customFormat="1" ht="15">
      <c r="B24" s="79" t="s">
        <v>57</v>
      </c>
      <c r="C24" s="79" t="s">
        <v>15</v>
      </c>
      <c r="D24" s="80">
        <v>920</v>
      </c>
      <c r="E24" s="81">
        <v>9907.73</v>
      </c>
      <c r="F24" s="82">
        <v>2.05</v>
      </c>
      <c r="G24" s="346">
        <v>4.8149</v>
      </c>
      <c r="H24" s="46" t="s">
        <v>58</v>
      </c>
      <c r="I24" s="83"/>
      <c r="J24" s="76"/>
      <c r="K24" s="77"/>
    </row>
    <row r="25" spans="2:11" s="18" customFormat="1" ht="15">
      <c r="B25" s="79" t="s">
        <v>119</v>
      </c>
      <c r="C25" s="79" t="s">
        <v>15</v>
      </c>
      <c r="D25" s="80">
        <v>750</v>
      </c>
      <c r="E25" s="81">
        <v>8033.24</v>
      </c>
      <c r="F25" s="82">
        <v>1.66</v>
      </c>
      <c r="G25" s="346">
        <v>4.789899999999999</v>
      </c>
      <c r="H25" s="46" t="s">
        <v>282</v>
      </c>
      <c r="I25" s="83"/>
      <c r="J25" s="76"/>
      <c r="K25" s="77"/>
    </row>
    <row r="26" spans="2:11" s="18" customFormat="1" ht="15">
      <c r="B26" s="79" t="s">
        <v>57</v>
      </c>
      <c r="C26" s="79" t="s">
        <v>15</v>
      </c>
      <c r="D26" s="80">
        <v>697</v>
      </c>
      <c r="E26" s="81">
        <v>7955.37</v>
      </c>
      <c r="F26" s="82">
        <v>1.64</v>
      </c>
      <c r="G26" s="346">
        <v>4.925</v>
      </c>
      <c r="H26" s="46" t="s">
        <v>60</v>
      </c>
      <c r="I26" s="83"/>
      <c r="J26" s="76"/>
      <c r="K26" s="77"/>
    </row>
    <row r="27" spans="2:11" s="18" customFormat="1" ht="15">
      <c r="B27" s="79" t="s">
        <v>42</v>
      </c>
      <c r="C27" s="79" t="s">
        <v>15</v>
      </c>
      <c r="D27" s="80">
        <v>650</v>
      </c>
      <c r="E27" s="81">
        <v>7215.97</v>
      </c>
      <c r="F27" s="82">
        <v>1.49</v>
      </c>
      <c r="G27" s="346">
        <v>5.050000000000001</v>
      </c>
      <c r="H27" s="46" t="s">
        <v>328</v>
      </c>
      <c r="I27" s="83"/>
      <c r="J27" s="76"/>
      <c r="K27" s="77"/>
    </row>
    <row r="28" spans="2:11" s="18" customFormat="1" ht="15">
      <c r="B28" s="79" t="s">
        <v>47</v>
      </c>
      <c r="C28" s="79" t="s">
        <v>15</v>
      </c>
      <c r="D28" s="80">
        <v>550</v>
      </c>
      <c r="E28" s="81">
        <v>5578.05</v>
      </c>
      <c r="F28" s="82">
        <v>1.15</v>
      </c>
      <c r="G28" s="346">
        <v>4.7199</v>
      </c>
      <c r="H28" s="46" t="s">
        <v>371</v>
      </c>
      <c r="I28" s="83"/>
      <c r="J28" s="76"/>
      <c r="K28" s="77"/>
    </row>
    <row r="29" spans="2:11" s="18" customFormat="1" ht="15">
      <c r="B29" s="79" t="s">
        <v>50</v>
      </c>
      <c r="C29" s="79" t="s">
        <v>15</v>
      </c>
      <c r="D29" s="80">
        <v>500</v>
      </c>
      <c r="E29" s="81">
        <v>5445.82</v>
      </c>
      <c r="F29" s="82">
        <v>1.13</v>
      </c>
      <c r="G29" s="346">
        <v>5.4849</v>
      </c>
      <c r="H29" s="46" t="s">
        <v>67</v>
      </c>
      <c r="I29" s="83"/>
      <c r="J29" s="76"/>
      <c r="K29" s="77"/>
    </row>
    <row r="30" spans="2:11" s="18" customFormat="1" ht="15">
      <c r="B30" s="79" t="s">
        <v>53</v>
      </c>
      <c r="C30" s="79" t="s">
        <v>39</v>
      </c>
      <c r="D30" s="80">
        <v>500</v>
      </c>
      <c r="E30" s="81">
        <v>5302.83</v>
      </c>
      <c r="F30" s="82">
        <v>1.1</v>
      </c>
      <c r="G30" s="346">
        <v>4.755</v>
      </c>
      <c r="H30" s="46" t="s">
        <v>66</v>
      </c>
      <c r="I30" s="83"/>
      <c r="J30" s="76"/>
      <c r="K30" s="77"/>
    </row>
    <row r="31" spans="2:11" s="18" customFormat="1" ht="15">
      <c r="B31" s="79" t="s">
        <v>61</v>
      </c>
      <c r="C31" s="79" t="s">
        <v>41</v>
      </c>
      <c r="D31" s="80">
        <v>500</v>
      </c>
      <c r="E31" s="81">
        <v>5172.57</v>
      </c>
      <c r="F31" s="82">
        <v>1.07</v>
      </c>
      <c r="G31" s="346">
        <v>4.65</v>
      </c>
      <c r="H31" s="46" t="s">
        <v>259</v>
      </c>
      <c r="I31" s="83"/>
      <c r="J31" s="76"/>
      <c r="K31" s="77"/>
    </row>
    <row r="32" spans="2:11" s="18" customFormat="1" ht="15">
      <c r="B32" s="79" t="s">
        <v>47</v>
      </c>
      <c r="C32" s="79" t="s">
        <v>15</v>
      </c>
      <c r="D32" s="80">
        <v>450</v>
      </c>
      <c r="E32" s="81">
        <v>4796.12</v>
      </c>
      <c r="F32" s="82">
        <v>0.99</v>
      </c>
      <c r="G32" s="346">
        <v>4.7199</v>
      </c>
      <c r="H32" s="46" t="s">
        <v>52</v>
      </c>
      <c r="I32" s="83"/>
      <c r="J32" s="76"/>
      <c r="K32" s="77"/>
    </row>
    <row r="33" spans="2:11" s="18" customFormat="1" ht="15">
      <c r="B33" s="79" t="s">
        <v>264</v>
      </c>
      <c r="C33" s="79" t="s">
        <v>15</v>
      </c>
      <c r="D33" s="80">
        <v>400</v>
      </c>
      <c r="E33" s="81">
        <v>4565.89</v>
      </c>
      <c r="F33" s="82">
        <v>0.94</v>
      </c>
      <c r="G33" s="346">
        <v>4.9649</v>
      </c>
      <c r="H33" s="46" t="s">
        <v>69</v>
      </c>
      <c r="I33" s="83"/>
      <c r="J33" s="76"/>
      <c r="K33" s="77"/>
    </row>
    <row r="34" spans="2:11" s="18" customFormat="1" ht="15">
      <c r="B34" s="79" t="s">
        <v>57</v>
      </c>
      <c r="C34" s="79" t="s">
        <v>15</v>
      </c>
      <c r="D34" s="80">
        <v>250</v>
      </c>
      <c r="E34" s="81">
        <v>2896.45</v>
      </c>
      <c r="F34" s="82">
        <v>0.6</v>
      </c>
      <c r="G34" s="346">
        <v>5.305</v>
      </c>
      <c r="H34" s="46" t="s">
        <v>71</v>
      </c>
      <c r="I34" s="83"/>
      <c r="J34" s="76"/>
      <c r="K34" s="77"/>
    </row>
    <row r="35" spans="2:11" s="18" customFormat="1" ht="15">
      <c r="B35" s="79" t="s">
        <v>329</v>
      </c>
      <c r="C35" s="79" t="s">
        <v>15</v>
      </c>
      <c r="D35" s="80">
        <v>250</v>
      </c>
      <c r="E35" s="81">
        <v>2766.89</v>
      </c>
      <c r="F35" s="82">
        <v>0.57</v>
      </c>
      <c r="G35" s="346">
        <v>6.3549999999999995</v>
      </c>
      <c r="H35" s="46" t="s">
        <v>73</v>
      </c>
      <c r="I35" s="83"/>
      <c r="J35" s="76"/>
      <c r="K35" s="77"/>
    </row>
    <row r="36" spans="2:11" s="18" customFormat="1" ht="15">
      <c r="B36" s="79" t="s">
        <v>121</v>
      </c>
      <c r="C36" s="79" t="s">
        <v>15</v>
      </c>
      <c r="D36" s="80">
        <v>250</v>
      </c>
      <c r="E36" s="81">
        <v>2721.81</v>
      </c>
      <c r="F36" s="82">
        <v>0.56</v>
      </c>
      <c r="G36" s="346">
        <v>5</v>
      </c>
      <c r="H36" s="46" t="s">
        <v>349</v>
      </c>
      <c r="I36" s="83"/>
      <c r="J36" s="76"/>
      <c r="K36" s="77"/>
    </row>
    <row r="37" spans="2:11" s="18" customFormat="1" ht="15">
      <c r="B37" s="79" t="s">
        <v>14</v>
      </c>
      <c r="C37" s="79" t="s">
        <v>15</v>
      </c>
      <c r="D37" s="80">
        <v>250</v>
      </c>
      <c r="E37" s="81">
        <v>2660.62</v>
      </c>
      <c r="F37" s="82">
        <v>0.55</v>
      </c>
      <c r="G37" s="346">
        <v>4.704999999999999</v>
      </c>
      <c r="H37" s="46" t="s">
        <v>74</v>
      </c>
      <c r="I37" s="83"/>
      <c r="J37" s="76"/>
      <c r="K37" s="77"/>
    </row>
    <row r="38" spans="2:11" s="18" customFormat="1" ht="15">
      <c r="B38" s="79" t="s">
        <v>42</v>
      </c>
      <c r="C38" s="79" t="s">
        <v>15</v>
      </c>
      <c r="D38" s="80">
        <v>250</v>
      </c>
      <c r="E38" s="81">
        <v>2608.85</v>
      </c>
      <c r="F38" s="82">
        <v>0.54</v>
      </c>
      <c r="G38" s="346">
        <v>4.999899999999999</v>
      </c>
      <c r="H38" s="46" t="s">
        <v>284</v>
      </c>
      <c r="I38" s="83"/>
      <c r="J38" s="76"/>
      <c r="K38" s="77"/>
    </row>
    <row r="39" spans="2:11" s="18" customFormat="1" ht="15">
      <c r="B39" s="79" t="s">
        <v>320</v>
      </c>
      <c r="C39" s="79" t="s">
        <v>21</v>
      </c>
      <c r="D39" s="80">
        <v>220</v>
      </c>
      <c r="E39" s="81">
        <v>2352.85</v>
      </c>
      <c r="F39" s="82">
        <v>0.49</v>
      </c>
      <c r="G39" s="346">
        <v>7.5141</v>
      </c>
      <c r="H39" s="46" t="s">
        <v>70</v>
      </c>
      <c r="I39" s="83"/>
      <c r="J39" s="76"/>
      <c r="K39" s="77"/>
    </row>
    <row r="40" spans="2:11" s="18" customFormat="1" ht="15">
      <c r="B40" s="79" t="s">
        <v>264</v>
      </c>
      <c r="C40" s="79" t="s">
        <v>15</v>
      </c>
      <c r="D40" s="80">
        <v>155</v>
      </c>
      <c r="E40" s="81">
        <v>1763.21</v>
      </c>
      <c r="F40" s="82">
        <v>0.36</v>
      </c>
      <c r="G40" s="346">
        <v>4.89</v>
      </c>
      <c r="H40" s="46" t="s">
        <v>76</v>
      </c>
      <c r="I40" s="83"/>
      <c r="J40" s="76"/>
      <c r="K40" s="77"/>
    </row>
    <row r="41" spans="2:11" s="18" customFormat="1" ht="15">
      <c r="B41" s="79" t="s">
        <v>57</v>
      </c>
      <c r="C41" s="79" t="s">
        <v>15</v>
      </c>
      <c r="D41" s="80">
        <v>120</v>
      </c>
      <c r="E41" s="81">
        <v>1693.51</v>
      </c>
      <c r="F41" s="82">
        <v>0.35</v>
      </c>
      <c r="G41" s="346">
        <v>4.99</v>
      </c>
      <c r="H41" s="46" t="s">
        <v>77</v>
      </c>
      <c r="I41" s="83"/>
      <c r="J41" s="76"/>
      <c r="K41" s="77"/>
    </row>
    <row r="42" spans="2:11" s="18" customFormat="1" ht="15">
      <c r="B42" s="79" t="s">
        <v>47</v>
      </c>
      <c r="C42" s="79" t="s">
        <v>15</v>
      </c>
      <c r="D42" s="80">
        <v>100</v>
      </c>
      <c r="E42" s="81">
        <v>1185.38</v>
      </c>
      <c r="F42" s="82">
        <v>0.24</v>
      </c>
      <c r="G42" s="346">
        <v>4.805000000000001</v>
      </c>
      <c r="H42" s="46" t="s">
        <v>78</v>
      </c>
      <c r="I42" s="83"/>
      <c r="J42" s="76"/>
      <c r="K42" s="77"/>
    </row>
    <row r="43" spans="2:11" s="18" customFormat="1" ht="15">
      <c r="B43" s="79" t="s">
        <v>264</v>
      </c>
      <c r="C43" s="79" t="s">
        <v>15</v>
      </c>
      <c r="D43" s="80">
        <v>95</v>
      </c>
      <c r="E43" s="81">
        <v>1099.5</v>
      </c>
      <c r="F43" s="82">
        <v>0.23</v>
      </c>
      <c r="G43" s="346">
        <v>4.89</v>
      </c>
      <c r="H43" s="46" t="s">
        <v>80</v>
      </c>
      <c r="I43" s="83"/>
      <c r="J43" s="76"/>
      <c r="K43" s="77"/>
    </row>
    <row r="44" spans="2:11" s="18" customFormat="1" ht="15">
      <c r="B44" s="79" t="s">
        <v>324</v>
      </c>
      <c r="C44" s="79" t="s">
        <v>21</v>
      </c>
      <c r="D44" s="80">
        <v>100</v>
      </c>
      <c r="E44" s="81">
        <v>1100.6</v>
      </c>
      <c r="F44" s="82">
        <v>0.23</v>
      </c>
      <c r="G44" s="346">
        <v>6.7</v>
      </c>
      <c r="H44" s="46" t="s">
        <v>46</v>
      </c>
      <c r="I44" s="83"/>
      <c r="J44" s="76"/>
      <c r="K44" s="77"/>
    </row>
    <row r="45" spans="2:11" s="18" customFormat="1" ht="15">
      <c r="B45" s="79" t="s">
        <v>57</v>
      </c>
      <c r="C45" s="79" t="s">
        <v>15</v>
      </c>
      <c r="D45" s="80">
        <v>80</v>
      </c>
      <c r="E45" s="81">
        <v>1100.2</v>
      </c>
      <c r="F45" s="82">
        <v>0.23</v>
      </c>
      <c r="G45" s="346">
        <v>4.6549</v>
      </c>
      <c r="H45" s="46" t="s">
        <v>79</v>
      </c>
      <c r="I45" s="83"/>
      <c r="J45" s="76"/>
      <c r="K45" s="77"/>
    </row>
    <row r="46" spans="2:11" s="18" customFormat="1" ht="15">
      <c r="B46" s="79" t="s">
        <v>264</v>
      </c>
      <c r="C46" s="79" t="s">
        <v>15</v>
      </c>
      <c r="D46" s="80">
        <v>50</v>
      </c>
      <c r="E46" s="81">
        <v>575.9</v>
      </c>
      <c r="F46" s="82">
        <v>0.12</v>
      </c>
      <c r="G46" s="346">
        <v>4.965</v>
      </c>
      <c r="H46" s="46" t="s">
        <v>81</v>
      </c>
      <c r="I46" s="83"/>
      <c r="J46" s="76"/>
      <c r="K46" s="77"/>
    </row>
    <row r="47" spans="2:11" s="18" customFormat="1" ht="15">
      <c r="B47" s="79" t="s">
        <v>47</v>
      </c>
      <c r="C47" s="79" t="s">
        <v>15</v>
      </c>
      <c r="D47" s="80">
        <v>50</v>
      </c>
      <c r="E47" s="81">
        <v>566.36</v>
      </c>
      <c r="F47" s="82">
        <v>0.12</v>
      </c>
      <c r="G47" s="346">
        <v>4.8701</v>
      </c>
      <c r="H47" s="46" t="s">
        <v>82</v>
      </c>
      <c r="I47" s="83"/>
      <c r="J47" s="76"/>
      <c r="K47" s="77"/>
    </row>
    <row r="48" spans="2:11" s="18" customFormat="1" ht="15">
      <c r="B48" s="79" t="s">
        <v>83</v>
      </c>
      <c r="C48" s="79" t="s">
        <v>44</v>
      </c>
      <c r="D48" s="80">
        <v>50</v>
      </c>
      <c r="E48" s="81">
        <v>557.42</v>
      </c>
      <c r="F48" s="82">
        <v>0.12</v>
      </c>
      <c r="G48" s="346">
        <v>4.874999999999999</v>
      </c>
      <c r="H48" s="46" t="s">
        <v>84</v>
      </c>
      <c r="I48" s="83"/>
      <c r="J48" s="76"/>
      <c r="K48" s="77"/>
    </row>
    <row r="49" spans="2:11" s="18" customFormat="1" ht="15">
      <c r="B49" s="79" t="s">
        <v>53</v>
      </c>
      <c r="C49" s="79" t="s">
        <v>39</v>
      </c>
      <c r="D49" s="80">
        <v>50</v>
      </c>
      <c r="E49" s="81">
        <v>549.68</v>
      </c>
      <c r="F49" s="82">
        <v>0.11</v>
      </c>
      <c r="G49" s="346">
        <v>4.405</v>
      </c>
      <c r="H49" s="46" t="s">
        <v>54</v>
      </c>
      <c r="I49" s="83"/>
      <c r="J49" s="76"/>
      <c r="K49" s="77"/>
    </row>
    <row r="50" spans="2:11" s="18" customFormat="1" ht="15">
      <c r="B50" s="79" t="s">
        <v>19</v>
      </c>
      <c r="C50" s="79" t="s">
        <v>15</v>
      </c>
      <c r="D50" s="80">
        <v>35</v>
      </c>
      <c r="E50" s="81">
        <v>376.05</v>
      </c>
      <c r="F50" s="82">
        <v>0.08</v>
      </c>
      <c r="G50" s="346">
        <v>4.795</v>
      </c>
      <c r="H50" s="46" t="s">
        <v>20</v>
      </c>
      <c r="I50" s="83"/>
      <c r="J50" s="76"/>
      <c r="K50" s="77"/>
    </row>
    <row r="51" spans="2:11" s="18" customFormat="1" ht="15">
      <c r="B51" s="79" t="s">
        <v>264</v>
      </c>
      <c r="C51" s="79" t="s">
        <v>15</v>
      </c>
      <c r="D51" s="80">
        <v>7</v>
      </c>
      <c r="E51" s="81">
        <v>79.56</v>
      </c>
      <c r="F51" s="82">
        <v>0.02</v>
      </c>
      <c r="G51" s="346">
        <v>4.215</v>
      </c>
      <c r="H51" s="46" t="s">
        <v>85</v>
      </c>
      <c r="I51" s="83"/>
      <c r="J51" s="76"/>
      <c r="K51" s="77"/>
    </row>
    <row r="52" spans="2:11" s="18" customFormat="1" ht="15">
      <c r="B52" s="79" t="s">
        <v>264</v>
      </c>
      <c r="C52" s="79" t="s">
        <v>15</v>
      </c>
      <c r="D52" s="80">
        <v>10</v>
      </c>
      <c r="E52" s="81">
        <v>107.81</v>
      </c>
      <c r="F52" s="82">
        <v>0.02</v>
      </c>
      <c r="G52" s="346">
        <v>4.74</v>
      </c>
      <c r="H52" s="46" t="s">
        <v>18</v>
      </c>
      <c r="I52" s="83"/>
      <c r="J52" s="76"/>
      <c r="K52" s="77"/>
    </row>
    <row r="53" spans="2:11" s="18" customFormat="1" ht="15">
      <c r="B53" s="79" t="s">
        <v>63</v>
      </c>
      <c r="C53" s="79" t="s">
        <v>15</v>
      </c>
      <c r="D53" s="80">
        <v>5</v>
      </c>
      <c r="E53" s="81">
        <v>53.96</v>
      </c>
      <c r="F53" s="82">
        <v>0.01</v>
      </c>
      <c r="G53" s="346">
        <v>4.68</v>
      </c>
      <c r="H53" s="46" t="s">
        <v>86</v>
      </c>
      <c r="I53" s="83"/>
      <c r="J53" s="76"/>
      <c r="K53" s="77"/>
    </row>
    <row r="54" spans="2:11" s="18" customFormat="1" ht="15">
      <c r="B54" s="79" t="s">
        <v>264</v>
      </c>
      <c r="C54" s="79" t="s">
        <v>15</v>
      </c>
      <c r="D54" s="80">
        <v>1</v>
      </c>
      <c r="E54" s="81">
        <v>11.15</v>
      </c>
      <c r="F54" s="82">
        <v>0</v>
      </c>
      <c r="G54" s="346">
        <v>4.4649</v>
      </c>
      <c r="H54" s="46" t="s">
        <v>87</v>
      </c>
      <c r="I54" s="83"/>
      <c r="J54" s="76"/>
      <c r="K54" s="77"/>
    </row>
    <row r="55" spans="2:9" s="18" customFormat="1" ht="15">
      <c r="B55" s="29" t="s">
        <v>25</v>
      </c>
      <c r="C55" s="29"/>
      <c r="D55" s="85"/>
      <c r="E55" s="43">
        <f>SUM(E11:E54)</f>
        <v>336256.48000000004</v>
      </c>
      <c r="F55" s="44">
        <f>SUM(F11:F54)</f>
        <v>69.51</v>
      </c>
      <c r="G55" s="45"/>
      <c r="H55" s="46"/>
      <c r="I55" s="1"/>
    </row>
    <row r="56" spans="2:9" s="18" customFormat="1" ht="15" customHeight="1" hidden="1">
      <c r="B56" s="9" t="s">
        <v>88</v>
      </c>
      <c r="C56" s="79"/>
      <c r="D56" s="86"/>
      <c r="E56" s="87"/>
      <c r="F56" s="88"/>
      <c r="G56" s="88"/>
      <c r="H56" s="34"/>
      <c r="I56" s="1"/>
    </row>
    <row r="57" spans="2:9" s="18" customFormat="1" ht="15" customHeight="1" hidden="1">
      <c r="B57" s="79"/>
      <c r="C57" s="79"/>
      <c r="D57" s="80"/>
      <c r="E57" s="81"/>
      <c r="F57" s="89"/>
      <c r="G57" s="89"/>
      <c r="H57" s="46"/>
      <c r="I57" s="1"/>
    </row>
    <row r="58" spans="2:10" s="18" customFormat="1" ht="15" customHeight="1" hidden="1">
      <c r="B58" s="29" t="s">
        <v>25</v>
      </c>
      <c r="C58" s="90"/>
      <c r="D58" s="86"/>
      <c r="E58" s="43">
        <f>SUM(E57)</f>
        <v>0</v>
      </c>
      <c r="F58" s="44">
        <f>SUM(F57)</f>
        <v>0</v>
      </c>
      <c r="G58" s="45"/>
      <c r="H58" s="34"/>
      <c r="I58" s="1"/>
      <c r="J58" s="1"/>
    </row>
    <row r="59" spans="2:10" s="18" customFormat="1" ht="15" customHeight="1" hidden="1">
      <c r="B59" s="91" t="s">
        <v>26</v>
      </c>
      <c r="C59" s="29"/>
      <c r="D59" s="85"/>
      <c r="E59" s="92"/>
      <c r="F59" s="45"/>
      <c r="G59" s="45"/>
      <c r="H59" s="46"/>
      <c r="I59" s="1"/>
      <c r="J59" s="1"/>
    </row>
    <row r="60" spans="2:10" s="18" customFormat="1" ht="15" customHeight="1" hidden="1">
      <c r="B60" s="91" t="s">
        <v>89</v>
      </c>
      <c r="C60" s="29"/>
      <c r="D60" s="85"/>
      <c r="E60" s="92"/>
      <c r="F60" s="45"/>
      <c r="G60" s="45"/>
      <c r="H60" s="46"/>
      <c r="I60" s="1"/>
      <c r="J60" s="1"/>
    </row>
    <row r="61" spans="2:10" s="18" customFormat="1" ht="15" customHeight="1" hidden="1">
      <c r="B61" s="30"/>
      <c r="C61" s="30"/>
      <c r="D61" s="93"/>
      <c r="E61" s="32"/>
      <c r="F61" s="33"/>
      <c r="G61" s="33"/>
      <c r="H61" s="46"/>
      <c r="I61" s="1"/>
      <c r="J61" s="1"/>
    </row>
    <row r="62" spans="2:10" s="18" customFormat="1" ht="15" customHeight="1" hidden="1">
      <c r="B62" s="30"/>
      <c r="C62" s="30"/>
      <c r="D62" s="93"/>
      <c r="E62" s="32"/>
      <c r="F62" s="33"/>
      <c r="G62" s="33"/>
      <c r="H62" s="46"/>
      <c r="I62" s="1"/>
      <c r="J62" s="1"/>
    </row>
    <row r="63" spans="2:10" s="18" customFormat="1" ht="15" customHeight="1" hidden="1">
      <c r="B63" s="29" t="s">
        <v>25</v>
      </c>
      <c r="C63" s="29"/>
      <c r="D63" s="85"/>
      <c r="E63" s="43">
        <f>SUM(E61:E62)</f>
        <v>0</v>
      </c>
      <c r="F63" s="44">
        <f>SUM(F61:F62)</f>
        <v>0</v>
      </c>
      <c r="G63" s="45"/>
      <c r="H63" s="46"/>
      <c r="I63" s="1"/>
      <c r="J63" s="1"/>
    </row>
    <row r="64" spans="2:10" s="18" customFormat="1" ht="15" customHeight="1" hidden="1">
      <c r="B64" s="9" t="s">
        <v>90</v>
      </c>
      <c r="C64" s="25"/>
      <c r="D64" s="78"/>
      <c r="E64" s="27"/>
      <c r="F64" s="28"/>
      <c r="G64" s="28"/>
      <c r="H64" s="46"/>
      <c r="I64" s="1"/>
      <c r="J64" s="1"/>
    </row>
    <row r="65" spans="2:10" s="18" customFormat="1" ht="15" customHeight="1" hidden="1">
      <c r="B65" s="9" t="s">
        <v>91</v>
      </c>
      <c r="C65" s="25"/>
      <c r="D65" s="78"/>
      <c r="E65" s="27"/>
      <c r="F65" s="28"/>
      <c r="G65" s="28"/>
      <c r="H65" s="46"/>
      <c r="I65" s="1"/>
      <c r="J65" s="1"/>
    </row>
    <row r="66" spans="2:10" s="18" customFormat="1" ht="15" customHeight="1" hidden="1">
      <c r="B66" s="79"/>
      <c r="C66" s="79"/>
      <c r="D66" s="80"/>
      <c r="E66" s="81"/>
      <c r="F66" s="89"/>
      <c r="G66" s="89"/>
      <c r="H66" s="46"/>
      <c r="I66" s="1"/>
      <c r="J66" s="1"/>
    </row>
    <row r="67" spans="2:10" s="18" customFormat="1" ht="15" customHeight="1" hidden="1">
      <c r="B67" s="79"/>
      <c r="C67" s="79"/>
      <c r="D67" s="80"/>
      <c r="E67" s="81"/>
      <c r="F67" s="89"/>
      <c r="G67" s="89"/>
      <c r="H67" s="46"/>
      <c r="I67" s="1"/>
      <c r="J67" s="1"/>
    </row>
    <row r="68" spans="2:10" s="18" customFormat="1" ht="15" customHeight="1" hidden="1">
      <c r="B68" s="79"/>
      <c r="C68" s="79"/>
      <c r="D68" s="80"/>
      <c r="E68" s="81"/>
      <c r="F68" s="89"/>
      <c r="G68" s="89"/>
      <c r="H68" s="46"/>
      <c r="I68" s="1"/>
      <c r="J68" s="1"/>
    </row>
    <row r="69" spans="2:10" s="18" customFormat="1" ht="15" customHeight="1" hidden="1">
      <c r="B69" s="79"/>
      <c r="C69" s="79"/>
      <c r="D69" s="80"/>
      <c r="E69" s="81"/>
      <c r="F69" s="89"/>
      <c r="G69" s="89"/>
      <c r="H69" s="46"/>
      <c r="I69" s="1"/>
      <c r="J69" s="1"/>
    </row>
    <row r="70" spans="2:10" s="47" customFormat="1" ht="15" customHeight="1" hidden="1">
      <c r="B70" s="29" t="s">
        <v>25</v>
      </c>
      <c r="C70" s="29"/>
      <c r="D70" s="85"/>
      <c r="E70" s="43">
        <f>SUM(E66:E69)</f>
        <v>0</v>
      </c>
      <c r="F70" s="44">
        <f>SUM(F66:F69)</f>
        <v>0</v>
      </c>
      <c r="G70" s="45"/>
      <c r="H70" s="34"/>
      <c r="I70" s="1"/>
      <c r="J70" s="1"/>
    </row>
    <row r="71" spans="2:10" s="47" customFormat="1" ht="15" customHeight="1" hidden="1">
      <c r="B71" s="29" t="s">
        <v>92</v>
      </c>
      <c r="C71" s="29"/>
      <c r="D71" s="85"/>
      <c r="E71" s="92"/>
      <c r="F71" s="45"/>
      <c r="G71" s="45"/>
      <c r="H71" s="34"/>
      <c r="I71" s="1"/>
      <c r="J71" s="1"/>
    </row>
    <row r="72" spans="2:10" s="47" customFormat="1" ht="15" customHeight="1" hidden="1">
      <c r="B72" s="30"/>
      <c r="C72" s="30"/>
      <c r="D72" s="93"/>
      <c r="E72" s="32"/>
      <c r="F72" s="33"/>
      <c r="G72" s="33"/>
      <c r="H72" s="34"/>
      <c r="I72" s="1"/>
      <c r="J72" s="1"/>
    </row>
    <row r="73" spans="2:10" s="47" customFormat="1" ht="15" customHeight="1" hidden="1">
      <c r="B73" s="29" t="s">
        <v>25</v>
      </c>
      <c r="C73" s="29"/>
      <c r="D73" s="85"/>
      <c r="E73" s="43">
        <f>SUM(E72)</f>
        <v>0</v>
      </c>
      <c r="F73" s="44">
        <f>SUM(F72)</f>
        <v>0</v>
      </c>
      <c r="G73" s="45"/>
      <c r="H73" s="34"/>
      <c r="I73" s="1"/>
      <c r="J73" s="1"/>
    </row>
    <row r="74" spans="2:10" s="47" customFormat="1" ht="15" customHeight="1" hidden="1">
      <c r="B74" s="29" t="s">
        <v>90</v>
      </c>
      <c r="C74" s="29"/>
      <c r="D74" s="94"/>
      <c r="E74" s="95"/>
      <c r="F74" s="96"/>
      <c r="G74" s="96"/>
      <c r="H74" s="34"/>
      <c r="I74" s="1"/>
      <c r="J74" s="1"/>
    </row>
    <row r="75" spans="2:10" s="47" customFormat="1" ht="15" customHeight="1" hidden="1">
      <c r="B75" s="29" t="s">
        <v>91</v>
      </c>
      <c r="C75" s="29"/>
      <c r="D75" s="94"/>
      <c r="E75" s="95"/>
      <c r="F75" s="96"/>
      <c r="G75" s="96"/>
      <c r="H75" s="34"/>
      <c r="I75" s="1"/>
      <c r="J75" s="1"/>
    </row>
    <row r="76" spans="2:10" s="47" customFormat="1" ht="15" customHeight="1" hidden="1">
      <c r="B76" s="30"/>
      <c r="C76" s="30"/>
      <c r="D76" s="97"/>
      <c r="E76" s="98"/>
      <c r="F76" s="99"/>
      <c r="G76" s="99"/>
      <c r="H76" s="34"/>
      <c r="I76" s="1"/>
      <c r="J76" s="1"/>
    </row>
    <row r="77" spans="2:10" s="47" customFormat="1" ht="15" customHeight="1" hidden="1">
      <c r="B77" s="30"/>
      <c r="C77" s="30"/>
      <c r="D77" s="97"/>
      <c r="E77" s="98"/>
      <c r="F77" s="99"/>
      <c r="G77" s="99"/>
      <c r="H77" s="34"/>
      <c r="I77" s="1"/>
      <c r="J77" s="1"/>
    </row>
    <row r="78" spans="2:10" s="47" customFormat="1" ht="15" customHeight="1" hidden="1">
      <c r="B78" s="29" t="s">
        <v>25</v>
      </c>
      <c r="C78" s="29"/>
      <c r="D78" s="85"/>
      <c r="E78" s="100">
        <f>SUM(E76:E77)</f>
        <v>0</v>
      </c>
      <c r="F78" s="101">
        <f>SUM(F76:F77)</f>
        <v>0</v>
      </c>
      <c r="G78" s="96"/>
      <c r="H78" s="34"/>
      <c r="I78" s="1"/>
      <c r="J78" s="1"/>
    </row>
    <row r="79" spans="2:11" s="47" customFormat="1" ht="15" customHeight="1" hidden="1">
      <c r="B79" s="91" t="s">
        <v>93</v>
      </c>
      <c r="C79" s="29"/>
      <c r="D79" s="85"/>
      <c r="E79" s="95"/>
      <c r="F79" s="96"/>
      <c r="G79" s="96"/>
      <c r="H79" s="34"/>
      <c r="I79" s="1"/>
      <c r="J79" s="74"/>
      <c r="K79" s="74"/>
    </row>
    <row r="80" spans="2:9" s="47" customFormat="1" ht="15" customHeight="1" hidden="1">
      <c r="B80" s="91" t="s">
        <v>94</v>
      </c>
      <c r="C80" s="29"/>
      <c r="D80" s="85"/>
      <c r="E80" s="95"/>
      <c r="F80" s="96"/>
      <c r="G80" s="96"/>
      <c r="H80" s="34"/>
      <c r="I80" s="1"/>
    </row>
    <row r="81" spans="2:10" s="47" customFormat="1" ht="15" customHeight="1" hidden="1">
      <c r="B81" s="102"/>
      <c r="C81" s="102"/>
      <c r="D81" s="103"/>
      <c r="E81" s="104"/>
      <c r="F81" s="38"/>
      <c r="G81" s="105"/>
      <c r="H81" s="34"/>
      <c r="I81" s="106"/>
      <c r="J81" s="1"/>
    </row>
    <row r="82" spans="2:10" s="47" customFormat="1" ht="15" customHeight="1" hidden="1">
      <c r="B82" s="102"/>
      <c r="C82" s="102"/>
      <c r="D82" s="103"/>
      <c r="E82" s="104"/>
      <c r="F82" s="38"/>
      <c r="G82" s="104"/>
      <c r="H82" s="34"/>
      <c r="I82" s="106"/>
      <c r="J82" s="1"/>
    </row>
    <row r="83" spans="2:10" s="47" customFormat="1" ht="15" customHeight="1" hidden="1">
      <c r="B83" s="102"/>
      <c r="C83" s="102"/>
      <c r="D83" s="103"/>
      <c r="E83" s="104"/>
      <c r="F83" s="38"/>
      <c r="G83" s="104"/>
      <c r="H83" s="34"/>
      <c r="I83" s="106"/>
      <c r="J83" s="1"/>
    </row>
    <row r="84" spans="2:10" s="47" customFormat="1" ht="15" customHeight="1" hidden="1">
      <c r="B84" s="102"/>
      <c r="C84" s="102"/>
      <c r="D84" s="103"/>
      <c r="E84" s="104"/>
      <c r="F84" s="38"/>
      <c r="G84" s="104"/>
      <c r="H84" s="34"/>
      <c r="I84" s="106"/>
      <c r="J84" s="1"/>
    </row>
    <row r="85" spans="2:10" s="47" customFormat="1" ht="15" customHeight="1" hidden="1">
      <c r="B85" s="102"/>
      <c r="C85" s="102"/>
      <c r="D85" s="103"/>
      <c r="E85" s="104"/>
      <c r="F85" s="38"/>
      <c r="G85" s="104"/>
      <c r="H85" s="34"/>
      <c r="I85" s="106"/>
      <c r="J85" s="1"/>
    </row>
    <row r="86" spans="2:10" s="47" customFormat="1" ht="15" customHeight="1" hidden="1">
      <c r="B86" s="102"/>
      <c r="C86" s="102"/>
      <c r="D86" s="103"/>
      <c r="E86" s="104"/>
      <c r="F86" s="38"/>
      <c r="G86" s="104"/>
      <c r="H86" s="34"/>
      <c r="I86" s="106"/>
      <c r="J86" s="1"/>
    </row>
    <row r="87" spans="2:10" s="47" customFormat="1" ht="15" customHeight="1" hidden="1">
      <c r="B87" s="102"/>
      <c r="C87" s="102"/>
      <c r="D87" s="103"/>
      <c r="E87" s="104"/>
      <c r="F87" s="38"/>
      <c r="G87" s="104"/>
      <c r="H87" s="34"/>
      <c r="I87" s="106"/>
      <c r="J87" s="1"/>
    </row>
    <row r="88" spans="2:10" s="47" customFormat="1" ht="15" customHeight="1" hidden="1">
      <c r="B88" s="29" t="s">
        <v>25</v>
      </c>
      <c r="C88" s="29"/>
      <c r="D88" s="107"/>
      <c r="E88" s="43">
        <f>SUM(E81:E87)</f>
        <v>0</v>
      </c>
      <c r="F88" s="44">
        <f>SUM(F81:F87)</f>
        <v>0</v>
      </c>
      <c r="G88" s="92"/>
      <c r="H88" s="46"/>
      <c r="I88" s="1"/>
      <c r="J88" s="1"/>
    </row>
    <row r="89" spans="2:10" s="47" customFormat="1" ht="15" customHeight="1" hidden="1">
      <c r="B89" s="29" t="s">
        <v>95</v>
      </c>
      <c r="C89" s="29"/>
      <c r="D89" s="107"/>
      <c r="E89" s="92"/>
      <c r="F89" s="45"/>
      <c r="G89" s="92"/>
      <c r="H89" s="46"/>
      <c r="I89" s="1"/>
      <c r="J89" s="1"/>
    </row>
    <row r="90" spans="2:10" s="47" customFormat="1" ht="15" customHeight="1" hidden="1">
      <c r="B90" s="30"/>
      <c r="C90" s="30"/>
      <c r="D90" s="108"/>
      <c r="E90" s="32"/>
      <c r="F90" s="33"/>
      <c r="G90" s="32"/>
      <c r="H90" s="46"/>
      <c r="I90" s="1"/>
      <c r="J90" s="1"/>
    </row>
    <row r="91" spans="2:10" s="47" customFormat="1" ht="15" customHeight="1" hidden="1">
      <c r="B91" s="30"/>
      <c r="C91" s="30"/>
      <c r="D91" s="108"/>
      <c r="E91" s="32"/>
      <c r="F91" s="33"/>
      <c r="G91" s="32"/>
      <c r="H91" s="46"/>
      <c r="I91" s="1"/>
      <c r="J91" s="1"/>
    </row>
    <row r="92" spans="2:10" s="47" customFormat="1" ht="15" customHeight="1" hidden="1">
      <c r="B92" s="29"/>
      <c r="C92" s="29"/>
      <c r="D92" s="107"/>
      <c r="E92" s="43">
        <f>SUM(E90:E91)</f>
        <v>0</v>
      </c>
      <c r="F92" s="44">
        <f>SUM(F90:F91)</f>
        <v>0</v>
      </c>
      <c r="G92" s="92"/>
      <c r="H92" s="46"/>
      <c r="I92" s="1"/>
      <c r="J92" s="1"/>
    </row>
    <row r="93" spans="2:10" s="47" customFormat="1" ht="15" customHeight="1">
      <c r="B93" s="29" t="s">
        <v>26</v>
      </c>
      <c r="C93" s="29"/>
      <c r="D93" s="107"/>
      <c r="E93" s="92"/>
      <c r="F93" s="45"/>
      <c r="G93" s="92"/>
      <c r="H93" s="46"/>
      <c r="I93" s="1"/>
      <c r="J93" s="1"/>
    </row>
    <row r="94" spans="2:10" s="47" customFormat="1" ht="15" customHeight="1">
      <c r="B94" s="29" t="s">
        <v>89</v>
      </c>
      <c r="C94" s="29"/>
      <c r="D94" s="107"/>
      <c r="E94" s="92"/>
      <c r="F94" s="45"/>
      <c r="G94" s="92"/>
      <c r="H94" s="46"/>
      <c r="I94" s="1"/>
      <c r="J94" s="1"/>
    </row>
    <row r="95" spans="2:10" s="47" customFormat="1" ht="15" customHeight="1">
      <c r="B95" s="30" t="s">
        <v>27</v>
      </c>
      <c r="C95" s="30" t="s">
        <v>17</v>
      </c>
      <c r="D95" s="108">
        <v>49000000</v>
      </c>
      <c r="E95" s="32">
        <v>52677.06</v>
      </c>
      <c r="F95" s="33">
        <v>10.88</v>
      </c>
      <c r="G95" s="32">
        <v>4.9293</v>
      </c>
      <c r="H95" s="46" t="s">
        <v>28</v>
      </c>
      <c r="I95" s="1"/>
      <c r="J95" s="1"/>
    </row>
    <row r="96" spans="2:10" s="47" customFormat="1" ht="15" customHeight="1">
      <c r="B96" s="30" t="s">
        <v>289</v>
      </c>
      <c r="C96" s="30" t="s">
        <v>17</v>
      </c>
      <c r="D96" s="108">
        <v>40000000</v>
      </c>
      <c r="E96" s="32">
        <v>42173.48</v>
      </c>
      <c r="F96" s="33">
        <v>8.71</v>
      </c>
      <c r="G96" s="32">
        <v>5.2780000000000005</v>
      </c>
      <c r="H96" s="46" t="s">
        <v>290</v>
      </c>
      <c r="I96" s="1"/>
      <c r="J96" s="1"/>
    </row>
    <row r="97" spans="2:10" s="18" customFormat="1" ht="15" customHeight="1">
      <c r="B97" s="30" t="s">
        <v>221</v>
      </c>
      <c r="C97" s="30" t="s">
        <v>17</v>
      </c>
      <c r="D97" s="108">
        <v>500000</v>
      </c>
      <c r="E97" s="32">
        <v>541.45</v>
      </c>
      <c r="F97" s="33">
        <v>0.11</v>
      </c>
      <c r="G97" s="32">
        <v>5.2089</v>
      </c>
      <c r="H97" s="46" t="s">
        <v>222</v>
      </c>
      <c r="I97" s="1"/>
      <c r="J97" s="1"/>
    </row>
    <row r="98" spans="2:10" s="47" customFormat="1" ht="15" customHeight="1">
      <c r="B98" s="29" t="s">
        <v>25</v>
      </c>
      <c r="C98" s="29"/>
      <c r="D98" s="107"/>
      <c r="E98" s="44">
        <f>SUM(E95:E97)</f>
        <v>95391.99</v>
      </c>
      <c r="F98" s="44">
        <f>SUM(F95:F97)</f>
        <v>19.700000000000003</v>
      </c>
      <c r="G98" s="92"/>
      <c r="H98" s="46"/>
      <c r="I98" s="1"/>
      <c r="J98" s="1"/>
    </row>
    <row r="99" spans="2:10" s="47" customFormat="1" ht="15" customHeight="1">
      <c r="B99" s="29" t="s">
        <v>93</v>
      </c>
      <c r="C99" s="29"/>
      <c r="D99" s="107"/>
      <c r="E99" s="92"/>
      <c r="F99" s="45"/>
      <c r="G99" s="92"/>
      <c r="H99" s="46"/>
      <c r="I99" s="1"/>
      <c r="J99" s="1"/>
    </row>
    <row r="100" spans="2:10" s="47" customFormat="1" ht="15" customHeight="1">
      <c r="B100" s="29" t="s">
        <v>101</v>
      </c>
      <c r="C100" s="29"/>
      <c r="D100" s="107"/>
      <c r="E100" s="92"/>
      <c r="F100" s="45"/>
      <c r="G100" s="92"/>
      <c r="H100" s="46"/>
      <c r="I100" s="1"/>
      <c r="J100" s="1"/>
    </row>
    <row r="101" spans="2:10" s="47" customFormat="1" ht="15" customHeight="1">
      <c r="B101" s="30" t="s">
        <v>265</v>
      </c>
      <c r="C101" s="30" t="s">
        <v>15</v>
      </c>
      <c r="D101" s="108">
        <v>21500</v>
      </c>
      <c r="E101" s="32">
        <v>19473.13</v>
      </c>
      <c r="F101" s="33">
        <v>4.02</v>
      </c>
      <c r="G101" s="32">
        <v>4.8832</v>
      </c>
      <c r="H101" s="46" t="s">
        <v>280</v>
      </c>
      <c r="I101" s="1"/>
      <c r="J101" s="1"/>
    </row>
    <row r="102" spans="2:10" s="47" customFormat="1" ht="15" customHeight="1">
      <c r="B102" s="30" t="s">
        <v>25</v>
      </c>
      <c r="C102" s="30"/>
      <c r="D102" s="108"/>
      <c r="E102" s="310">
        <f>SUM(E101)</f>
        <v>19473.13</v>
      </c>
      <c r="F102" s="310">
        <f>SUM(F101)</f>
        <v>4.02</v>
      </c>
      <c r="G102" s="32"/>
      <c r="H102" s="46"/>
      <c r="I102" s="1"/>
      <c r="J102" s="1"/>
    </row>
    <row r="103" spans="2:10" s="18" customFormat="1" ht="15">
      <c r="B103" s="29" t="s">
        <v>31</v>
      </c>
      <c r="C103" s="30"/>
      <c r="D103" s="93"/>
      <c r="E103" s="32"/>
      <c r="F103" s="38"/>
      <c r="G103" s="33"/>
      <c r="H103" s="46"/>
      <c r="I103" s="1"/>
      <c r="J103" s="1"/>
    </row>
    <row r="104" spans="2:10" s="18" customFormat="1" ht="15">
      <c r="B104" s="29" t="s">
        <v>32</v>
      </c>
      <c r="C104" s="30"/>
      <c r="D104" s="93"/>
      <c r="E104" s="32">
        <v>32794.49</v>
      </c>
      <c r="F104" s="360">
        <v>6.78</v>
      </c>
      <c r="G104" s="89"/>
      <c r="H104" s="46"/>
      <c r="I104" s="83"/>
      <c r="J104" s="1"/>
    </row>
    <row r="105" spans="2:10" s="18" customFormat="1" ht="15">
      <c r="B105" s="29" t="s">
        <v>33</v>
      </c>
      <c r="C105" s="30"/>
      <c r="D105" s="109"/>
      <c r="E105" s="49">
        <v>96.76</v>
      </c>
      <c r="F105" s="360">
        <v>0.01</v>
      </c>
      <c r="G105" s="89"/>
      <c r="H105" s="46"/>
      <c r="I105" s="83"/>
      <c r="J105" s="1"/>
    </row>
    <row r="106" spans="2:10" s="47" customFormat="1" ht="15">
      <c r="B106" s="50" t="s">
        <v>34</v>
      </c>
      <c r="C106" s="50"/>
      <c r="D106" s="110"/>
      <c r="E106" s="52">
        <f>+SUM(E104:E105)+E70+E55+E63+E58+E73+E88+E78+E92+E102+E98</f>
        <v>484012.85000000003</v>
      </c>
      <c r="F106" s="53">
        <f>+SUM(F104:F105)+F70+F55+F63+F58+F73+F88+F78+F92+F102+F98-0.02</f>
        <v>100.00000000000001</v>
      </c>
      <c r="G106" s="54"/>
      <c r="H106" s="55"/>
      <c r="I106" s="1"/>
      <c r="J106" s="1"/>
    </row>
    <row r="107" spans="2:10" s="24" customFormat="1" ht="15">
      <c r="B107" s="382" t="s">
        <v>35</v>
      </c>
      <c r="C107" s="383"/>
      <c r="D107" s="383"/>
      <c r="E107" s="383"/>
      <c r="F107" s="383"/>
      <c r="G107" s="383"/>
      <c r="H107" s="384"/>
      <c r="I107" s="1"/>
      <c r="J107" s="106"/>
    </row>
    <row r="108" spans="2:10" ht="15">
      <c r="B108" s="385" t="s">
        <v>36</v>
      </c>
      <c r="C108" s="386"/>
      <c r="D108" s="386"/>
      <c r="E108" s="386"/>
      <c r="F108" s="386"/>
      <c r="G108" s="386"/>
      <c r="H108" s="387"/>
      <c r="J108" s="1"/>
    </row>
    <row r="109" spans="2:10" ht="15">
      <c r="B109" s="324" t="s">
        <v>96</v>
      </c>
      <c r="C109" s="325"/>
      <c r="D109" s="325"/>
      <c r="E109" s="325"/>
      <c r="F109" s="325"/>
      <c r="G109" s="325"/>
      <c r="H109" s="326"/>
      <c r="J109" s="1"/>
    </row>
    <row r="110" spans="2:10" ht="15">
      <c r="B110" s="324" t="s">
        <v>314</v>
      </c>
      <c r="C110" s="325"/>
      <c r="D110" s="325"/>
      <c r="E110" s="325"/>
      <c r="F110" s="325"/>
      <c r="G110" s="325"/>
      <c r="H110" s="326"/>
      <c r="J110" s="1"/>
    </row>
    <row r="111" ht="15">
      <c r="J111" s="1"/>
    </row>
  </sheetData>
  <sheetProtection/>
  <mergeCells count="4">
    <mergeCell ref="B1:H1"/>
    <mergeCell ref="B2:H2"/>
    <mergeCell ref="B107:H107"/>
    <mergeCell ref="B108:H108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view="pageBreakPreview" zoomScale="80" zoomScaleSheetLayoutView="80" zoomScalePageLayoutView="0" workbookViewId="0" topLeftCell="B34">
      <selection activeCell="B75" sqref="B75"/>
    </sheetView>
  </sheetViews>
  <sheetFormatPr defaultColWidth="9.140625" defaultRowHeight="15"/>
  <cols>
    <col min="1" max="1" width="9.140625" style="3" hidden="1" customWidth="1"/>
    <col min="2" max="2" width="74.710937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6.421875" style="65" customWidth="1"/>
    <col min="9" max="9" width="15.140625" style="1" bestFit="1" customWidth="1"/>
    <col min="10" max="10" width="16.57421875" style="2" bestFit="1" customWidth="1"/>
    <col min="11" max="11" width="10.00390625" style="3" bestFit="1" customWidth="1"/>
    <col min="12" max="12" width="9.140625" style="3" customWidth="1"/>
    <col min="13" max="13" width="22.140625" style="3" bestFit="1" customWidth="1"/>
    <col min="14" max="16384" width="9.140625" style="3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60">
      <c r="B4" s="275" t="s">
        <v>124</v>
      </c>
      <c r="C4" s="5"/>
      <c r="D4" s="10"/>
      <c r="E4" s="5"/>
      <c r="F4" s="5"/>
      <c r="G4" s="5"/>
      <c r="H4" s="11"/>
    </row>
    <row r="5" spans="2:8" ht="15">
      <c r="B5" s="9" t="s">
        <v>430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158" t="s">
        <v>10</v>
      </c>
      <c r="I7" s="1"/>
      <c r="J7" s="24"/>
    </row>
    <row r="8" spans="2:10" s="18" customFormat="1" ht="15">
      <c r="B8" s="9" t="s">
        <v>11</v>
      </c>
      <c r="C8" s="25"/>
      <c r="D8" s="26"/>
      <c r="E8" s="27"/>
      <c r="F8" s="28"/>
      <c r="G8" s="157"/>
      <c r="H8" s="78"/>
      <c r="I8" s="1"/>
      <c r="J8" s="24"/>
    </row>
    <row r="9" spans="2:10" s="18" customFormat="1" ht="15">
      <c r="B9" s="9" t="s">
        <v>12</v>
      </c>
      <c r="C9" s="25"/>
      <c r="D9" s="26"/>
      <c r="E9" s="27"/>
      <c r="F9" s="28"/>
      <c r="G9" s="157"/>
      <c r="H9" s="78"/>
      <c r="I9" s="1"/>
      <c r="J9" s="24"/>
    </row>
    <row r="10" spans="2:10" s="18" customFormat="1" ht="15">
      <c r="B10" s="35" t="s">
        <v>13</v>
      </c>
      <c r="C10" s="25"/>
      <c r="D10" s="26"/>
      <c r="E10" s="27"/>
      <c r="F10" s="28"/>
      <c r="G10" s="157"/>
      <c r="H10" s="78"/>
      <c r="I10" s="1"/>
      <c r="J10" s="1"/>
    </row>
    <row r="11" spans="2:13" s="18" customFormat="1" ht="15">
      <c r="B11" s="30" t="s">
        <v>55</v>
      </c>
      <c r="C11" s="148" t="s">
        <v>15</v>
      </c>
      <c r="D11" s="147">
        <v>500</v>
      </c>
      <c r="E11" s="284">
        <v>5253.27</v>
      </c>
      <c r="F11" s="38">
        <v>5.25</v>
      </c>
      <c r="G11" s="118">
        <v>4.55</v>
      </c>
      <c r="H11" s="34" t="s">
        <v>307</v>
      </c>
      <c r="I11" s="1"/>
      <c r="J11" s="37"/>
      <c r="K11" s="37"/>
      <c r="L11" s="41"/>
      <c r="M11" s="41"/>
    </row>
    <row r="12" spans="2:13" s="18" customFormat="1" ht="15">
      <c r="B12" s="30" t="s">
        <v>123</v>
      </c>
      <c r="C12" s="148" t="s">
        <v>15</v>
      </c>
      <c r="D12" s="147">
        <v>400</v>
      </c>
      <c r="E12" s="284">
        <v>4342.88</v>
      </c>
      <c r="F12" s="38">
        <v>4.34</v>
      </c>
      <c r="G12" s="118">
        <v>3.945</v>
      </c>
      <c r="H12" s="34" t="s">
        <v>122</v>
      </c>
      <c r="I12" s="1"/>
      <c r="J12" s="37"/>
      <c r="K12" s="37"/>
      <c r="L12" s="41"/>
      <c r="M12" s="41"/>
    </row>
    <row r="13" spans="2:13" s="18" customFormat="1" ht="15">
      <c r="B13" s="30" t="s">
        <v>61</v>
      </c>
      <c r="C13" s="148" t="s">
        <v>39</v>
      </c>
      <c r="D13" s="147">
        <v>400</v>
      </c>
      <c r="E13" s="284">
        <v>4282.21</v>
      </c>
      <c r="F13" s="38">
        <v>4.28</v>
      </c>
      <c r="G13" s="118">
        <v>3.5000000000000004</v>
      </c>
      <c r="H13" s="34" t="s">
        <v>278</v>
      </c>
      <c r="I13" s="1"/>
      <c r="J13" s="37"/>
      <c r="K13" s="37"/>
      <c r="L13" s="41"/>
      <c r="M13" s="41"/>
    </row>
    <row r="14" spans="2:13" s="18" customFormat="1" ht="15">
      <c r="B14" s="30" t="s">
        <v>65</v>
      </c>
      <c r="C14" s="148" t="s">
        <v>15</v>
      </c>
      <c r="D14" s="147">
        <v>350</v>
      </c>
      <c r="E14" s="284">
        <v>3695.74</v>
      </c>
      <c r="F14" s="38">
        <v>3.7</v>
      </c>
      <c r="G14" s="118">
        <v>3.9549999999999996</v>
      </c>
      <c r="H14" s="34" t="s">
        <v>336</v>
      </c>
      <c r="I14" s="1"/>
      <c r="J14" s="37"/>
      <c r="K14" s="37"/>
      <c r="L14" s="41"/>
      <c r="M14" s="41"/>
    </row>
    <row r="15" spans="2:13" s="18" customFormat="1" ht="15">
      <c r="B15" s="30" t="s">
        <v>330</v>
      </c>
      <c r="C15" s="148" t="s">
        <v>331</v>
      </c>
      <c r="D15" s="147">
        <v>200</v>
      </c>
      <c r="E15" s="284">
        <v>3598.2</v>
      </c>
      <c r="F15" s="38">
        <v>3.6</v>
      </c>
      <c r="G15" s="118">
        <v>4.8248</v>
      </c>
      <c r="H15" s="34" t="s">
        <v>332</v>
      </c>
      <c r="I15" s="1"/>
      <c r="J15" s="37"/>
      <c r="K15" s="37"/>
      <c r="L15" s="41"/>
      <c r="M15" s="41"/>
    </row>
    <row r="16" spans="2:13" s="18" customFormat="1" ht="15">
      <c r="B16" s="30" t="s">
        <v>42</v>
      </c>
      <c r="C16" s="148" t="s">
        <v>15</v>
      </c>
      <c r="D16" s="147">
        <v>350</v>
      </c>
      <c r="E16" s="284">
        <v>3528.48</v>
      </c>
      <c r="F16" s="38">
        <v>3.53</v>
      </c>
      <c r="G16" s="118">
        <v>4.8100000000000005</v>
      </c>
      <c r="H16" s="34" t="s">
        <v>370</v>
      </c>
      <c r="I16" s="1"/>
      <c r="J16" s="37"/>
      <c r="K16" s="37"/>
      <c r="L16" s="41"/>
      <c r="M16" s="41"/>
    </row>
    <row r="17" spans="2:13" s="18" customFormat="1" ht="15">
      <c r="B17" s="30" t="s">
        <v>194</v>
      </c>
      <c r="C17" s="148" t="s">
        <v>15</v>
      </c>
      <c r="D17" s="147">
        <v>250</v>
      </c>
      <c r="E17" s="284">
        <v>2773.87</v>
      </c>
      <c r="F17" s="38">
        <v>2.77</v>
      </c>
      <c r="G17" s="118">
        <v>4.28</v>
      </c>
      <c r="H17" s="34" t="s">
        <v>195</v>
      </c>
      <c r="I17" s="1"/>
      <c r="J17" s="37"/>
      <c r="K17" s="37"/>
      <c r="L17" s="41"/>
      <c r="M17" s="41"/>
    </row>
    <row r="18" spans="2:13" s="18" customFormat="1" ht="15">
      <c r="B18" s="30" t="s">
        <v>351</v>
      </c>
      <c r="C18" s="148" t="s">
        <v>352</v>
      </c>
      <c r="D18" s="147">
        <v>250</v>
      </c>
      <c r="E18" s="284">
        <v>2738.9</v>
      </c>
      <c r="F18" s="38">
        <v>2.74</v>
      </c>
      <c r="G18" s="118">
        <v>4.8649</v>
      </c>
      <c r="H18" s="34" t="s">
        <v>353</v>
      </c>
      <c r="I18" s="1"/>
      <c r="J18" s="37"/>
      <c r="K18" s="37"/>
      <c r="L18" s="41"/>
      <c r="M18" s="41"/>
    </row>
    <row r="19" spans="2:13" s="18" customFormat="1" ht="15">
      <c r="B19" s="30" t="s">
        <v>23</v>
      </c>
      <c r="C19" s="148" t="s">
        <v>15</v>
      </c>
      <c r="D19" s="147">
        <v>250</v>
      </c>
      <c r="E19" s="284">
        <v>2690</v>
      </c>
      <c r="F19" s="38">
        <v>2.69</v>
      </c>
      <c r="G19" s="118">
        <v>4.87</v>
      </c>
      <c r="H19" s="34" t="s">
        <v>40</v>
      </c>
      <c r="I19" s="1"/>
      <c r="J19" s="37"/>
      <c r="K19" s="37"/>
      <c r="L19" s="41"/>
      <c r="M19" s="41"/>
    </row>
    <row r="20" spans="2:13" s="18" customFormat="1" ht="15">
      <c r="B20" s="30" t="s">
        <v>147</v>
      </c>
      <c r="C20" s="148" t="s">
        <v>15</v>
      </c>
      <c r="D20" s="147">
        <v>250</v>
      </c>
      <c r="E20" s="284">
        <v>2683.05</v>
      </c>
      <c r="F20" s="38">
        <v>2.68</v>
      </c>
      <c r="G20" s="118">
        <v>4.5600000000000005</v>
      </c>
      <c r="H20" s="34" t="s">
        <v>288</v>
      </c>
      <c r="I20" s="1"/>
      <c r="J20" s="37"/>
      <c r="K20" s="37"/>
      <c r="L20" s="41"/>
      <c r="M20" s="41"/>
    </row>
    <row r="21" spans="2:13" s="18" customFormat="1" ht="15">
      <c r="B21" s="30" t="s">
        <v>59</v>
      </c>
      <c r="C21" s="148" t="s">
        <v>15</v>
      </c>
      <c r="D21" s="147">
        <v>250</v>
      </c>
      <c r="E21" s="284">
        <v>2642.89</v>
      </c>
      <c r="F21" s="38">
        <v>2.64</v>
      </c>
      <c r="G21" s="118">
        <v>4.8149999999999995</v>
      </c>
      <c r="H21" s="34" t="s">
        <v>373</v>
      </c>
      <c r="I21" s="1"/>
      <c r="J21" s="37"/>
      <c r="K21" s="37"/>
      <c r="L21" s="41"/>
      <c r="M21" s="41"/>
    </row>
    <row r="22" spans="2:13" s="18" customFormat="1" ht="15">
      <c r="B22" s="30" t="s">
        <v>147</v>
      </c>
      <c r="C22" s="148" t="s">
        <v>15</v>
      </c>
      <c r="D22" s="147">
        <v>250</v>
      </c>
      <c r="E22" s="284">
        <v>2608.72</v>
      </c>
      <c r="F22" s="38">
        <v>2.61</v>
      </c>
      <c r="G22" s="118">
        <v>4.15</v>
      </c>
      <c r="H22" s="34" t="s">
        <v>204</v>
      </c>
      <c r="I22" s="1"/>
      <c r="J22" s="37"/>
      <c r="K22" s="37"/>
      <c r="L22" s="41"/>
      <c r="M22" s="41"/>
    </row>
    <row r="23" spans="2:13" s="18" customFormat="1" ht="15">
      <c r="B23" s="30" t="s">
        <v>59</v>
      </c>
      <c r="C23" s="148" t="s">
        <v>15</v>
      </c>
      <c r="D23" s="147">
        <v>250</v>
      </c>
      <c r="E23" s="284">
        <v>2555.72</v>
      </c>
      <c r="F23" s="38">
        <v>2.56</v>
      </c>
      <c r="G23" s="118">
        <v>4</v>
      </c>
      <c r="H23" s="34" t="s">
        <v>360</v>
      </c>
      <c r="I23" s="1"/>
      <c r="J23" s="37"/>
      <c r="K23" s="37"/>
      <c r="L23" s="41"/>
      <c r="M23" s="41"/>
    </row>
    <row r="24" spans="2:13" s="18" customFormat="1" ht="15">
      <c r="B24" s="30" t="s">
        <v>23</v>
      </c>
      <c r="C24" s="148" t="s">
        <v>15</v>
      </c>
      <c r="D24" s="147">
        <v>240</v>
      </c>
      <c r="E24" s="284">
        <v>2521.59</v>
      </c>
      <c r="F24" s="38">
        <v>2.52</v>
      </c>
      <c r="G24" s="118">
        <v>4.025</v>
      </c>
      <c r="H24" s="34" t="s">
        <v>196</v>
      </c>
      <c r="I24" s="1"/>
      <c r="J24" s="37"/>
      <c r="K24" s="37"/>
      <c r="L24" s="41"/>
      <c r="M24" s="41"/>
    </row>
    <row r="25" spans="2:13" s="18" customFormat="1" ht="15">
      <c r="B25" s="30" t="s">
        <v>121</v>
      </c>
      <c r="C25" s="148" t="s">
        <v>15</v>
      </c>
      <c r="D25" s="147">
        <v>200</v>
      </c>
      <c r="E25" s="284">
        <v>2082.29</v>
      </c>
      <c r="F25" s="38">
        <v>2.08</v>
      </c>
      <c r="G25" s="118">
        <v>4.0492</v>
      </c>
      <c r="H25" s="34" t="s">
        <v>175</v>
      </c>
      <c r="I25" s="1"/>
      <c r="J25" s="37"/>
      <c r="K25" s="37"/>
      <c r="L25" s="41"/>
      <c r="M25" s="41"/>
    </row>
    <row r="26" spans="2:13" s="18" customFormat="1" ht="15">
      <c r="B26" s="30" t="s">
        <v>326</v>
      </c>
      <c r="C26" s="148" t="s">
        <v>431</v>
      </c>
      <c r="D26" s="147">
        <v>150000</v>
      </c>
      <c r="E26" s="284">
        <v>1638.63</v>
      </c>
      <c r="F26" s="38">
        <v>1.64</v>
      </c>
      <c r="G26" s="118">
        <v>4.449</v>
      </c>
      <c r="H26" s="34" t="s">
        <v>327</v>
      </c>
      <c r="I26" s="1"/>
      <c r="J26" s="37"/>
      <c r="K26" s="37"/>
      <c r="L26" s="41"/>
      <c r="M26" s="41"/>
    </row>
    <row r="27" spans="2:13" s="18" customFormat="1" ht="15">
      <c r="B27" s="30" t="s">
        <v>326</v>
      </c>
      <c r="C27" s="148" t="s">
        <v>431</v>
      </c>
      <c r="D27" s="147">
        <v>150</v>
      </c>
      <c r="E27" s="284">
        <v>1615.91</v>
      </c>
      <c r="F27" s="38">
        <v>1.62</v>
      </c>
      <c r="G27" s="118">
        <v>4.8742</v>
      </c>
      <c r="H27" s="34" t="s">
        <v>333</v>
      </c>
      <c r="I27" s="1"/>
      <c r="J27" s="37"/>
      <c r="K27" s="37"/>
      <c r="L27" s="41"/>
      <c r="M27" s="41"/>
    </row>
    <row r="28" spans="2:13" s="18" customFormat="1" ht="15">
      <c r="B28" s="30" t="s">
        <v>260</v>
      </c>
      <c r="C28" s="148" t="s">
        <v>21</v>
      </c>
      <c r="D28" s="147">
        <v>100</v>
      </c>
      <c r="E28" s="284">
        <v>1139.83</v>
      </c>
      <c r="F28" s="38">
        <v>1.14</v>
      </c>
      <c r="G28" s="118">
        <v>4.6259999999999994</v>
      </c>
      <c r="H28" s="34" t="s">
        <v>334</v>
      </c>
      <c r="I28" s="1"/>
      <c r="J28" s="37"/>
      <c r="K28" s="37"/>
      <c r="L28" s="41"/>
      <c r="M28" s="41"/>
    </row>
    <row r="29" spans="2:13" s="18" customFormat="1" ht="15">
      <c r="B29" s="30" t="s">
        <v>121</v>
      </c>
      <c r="C29" s="148" t="s">
        <v>15</v>
      </c>
      <c r="D29" s="147">
        <v>100</v>
      </c>
      <c r="E29" s="284">
        <v>1090.65</v>
      </c>
      <c r="F29" s="38">
        <v>1.09</v>
      </c>
      <c r="G29" s="118">
        <v>4.425</v>
      </c>
      <c r="H29" s="34" t="s">
        <v>354</v>
      </c>
      <c r="I29" s="1"/>
      <c r="J29" s="37"/>
      <c r="K29" s="37"/>
      <c r="L29" s="41"/>
      <c r="M29" s="41"/>
    </row>
    <row r="30" spans="2:13" s="18" customFormat="1" ht="15">
      <c r="B30" s="30" t="s">
        <v>59</v>
      </c>
      <c r="C30" s="148" t="s">
        <v>15</v>
      </c>
      <c r="D30" s="147">
        <v>100</v>
      </c>
      <c r="E30" s="284">
        <v>1025.71</v>
      </c>
      <c r="F30" s="38">
        <v>1.03</v>
      </c>
      <c r="G30" s="118">
        <v>4.05</v>
      </c>
      <c r="H30" s="34" t="s">
        <v>335</v>
      </c>
      <c r="I30" s="1"/>
      <c r="J30" s="37"/>
      <c r="K30" s="37"/>
      <c r="L30" s="41"/>
      <c r="M30" s="41"/>
    </row>
    <row r="31" spans="2:13" s="18" customFormat="1" ht="15">
      <c r="B31" s="30" t="s">
        <v>194</v>
      </c>
      <c r="C31" s="148" t="s">
        <v>15</v>
      </c>
      <c r="D31" s="147">
        <v>50</v>
      </c>
      <c r="E31" s="284">
        <v>555.48</v>
      </c>
      <c r="F31" s="38">
        <v>0.56</v>
      </c>
      <c r="G31" s="118">
        <v>4.28</v>
      </c>
      <c r="H31" s="34" t="s">
        <v>364</v>
      </c>
      <c r="I31" s="1"/>
      <c r="J31" s="37"/>
      <c r="K31" s="37"/>
      <c r="L31" s="41"/>
      <c r="M31" s="41"/>
    </row>
    <row r="32" spans="2:13" s="18" customFormat="1" ht="15">
      <c r="B32" s="30" t="s">
        <v>184</v>
      </c>
      <c r="C32" s="148" t="s">
        <v>112</v>
      </c>
      <c r="D32" s="147">
        <v>50</v>
      </c>
      <c r="E32" s="284">
        <v>504.42</v>
      </c>
      <c r="F32" s="38">
        <v>0.5</v>
      </c>
      <c r="G32" s="118">
        <v>11.929499999999999</v>
      </c>
      <c r="H32" s="34" t="s">
        <v>185</v>
      </c>
      <c r="I32" s="1"/>
      <c r="J32" s="37"/>
      <c r="K32" s="37"/>
      <c r="L32" s="41"/>
      <c r="M32" s="41"/>
    </row>
    <row r="33" spans="2:13" s="18" customFormat="1" ht="15">
      <c r="B33" s="29" t="s">
        <v>25</v>
      </c>
      <c r="C33" s="29"/>
      <c r="D33" s="95"/>
      <c r="E33" s="285">
        <f>SUM(E11:E32)</f>
        <v>55568.44000000001</v>
      </c>
      <c r="F33" s="44">
        <f>SUM(F11:F32)</f>
        <v>55.57000000000001</v>
      </c>
      <c r="G33" s="156"/>
      <c r="H33" s="34"/>
      <c r="I33" s="1"/>
      <c r="J33" s="39"/>
      <c r="K33" s="40"/>
      <c r="L33" s="41"/>
      <c r="M33" s="41"/>
    </row>
    <row r="34" spans="2:13" s="18" customFormat="1" ht="15">
      <c r="B34" s="9" t="s">
        <v>111</v>
      </c>
      <c r="C34" s="25"/>
      <c r="D34" s="146"/>
      <c r="E34" s="287"/>
      <c r="F34" s="153"/>
      <c r="G34" s="152"/>
      <c r="H34" s="151"/>
      <c r="I34" s="1"/>
      <c r="J34" s="1"/>
      <c r="L34" s="41"/>
      <c r="M34" s="41"/>
    </row>
    <row r="35" spans="2:13" s="47" customFormat="1" ht="15">
      <c r="B35" s="9" t="s">
        <v>13</v>
      </c>
      <c r="C35" s="25"/>
      <c r="D35" s="146"/>
      <c r="E35" s="127"/>
      <c r="F35" s="153"/>
      <c r="G35" s="152"/>
      <c r="H35" s="151"/>
      <c r="I35" s="1"/>
      <c r="J35" s="1"/>
      <c r="L35" s="41"/>
      <c r="M35" s="41"/>
    </row>
    <row r="36" spans="2:13" s="47" customFormat="1" ht="15">
      <c r="B36" s="30" t="s">
        <v>337</v>
      </c>
      <c r="C36" s="148" t="s">
        <v>115</v>
      </c>
      <c r="D36" s="147">
        <v>250</v>
      </c>
      <c r="E36" s="284">
        <v>2904.52</v>
      </c>
      <c r="F36" s="38">
        <v>2.91</v>
      </c>
      <c r="G36" s="118">
        <v>6.23</v>
      </c>
      <c r="H36" s="34" t="s">
        <v>114</v>
      </c>
      <c r="I36" s="1"/>
      <c r="J36" s="1"/>
      <c r="L36" s="41"/>
      <c r="M36" s="41"/>
    </row>
    <row r="37" spans="2:13" s="61" customFormat="1" ht="15">
      <c r="B37" s="29" t="s">
        <v>25</v>
      </c>
      <c r="C37" s="25"/>
      <c r="D37" s="146"/>
      <c r="E37" s="150">
        <f>SUM(E36:E36)</f>
        <v>2904.52</v>
      </c>
      <c r="F37" s="149">
        <f>SUM(F36:F36)</f>
        <v>2.91</v>
      </c>
      <c r="G37" s="145"/>
      <c r="H37" s="34"/>
      <c r="I37" s="1"/>
      <c r="J37" s="1"/>
      <c r="K37" s="18"/>
      <c r="L37" s="41"/>
      <c r="M37" s="41"/>
    </row>
    <row r="38" spans="2:13" s="47" customFormat="1" ht="15">
      <c r="B38" s="29" t="s">
        <v>110</v>
      </c>
      <c r="C38" s="25"/>
      <c r="D38" s="140"/>
      <c r="E38" s="143"/>
      <c r="F38" s="45"/>
      <c r="G38" s="139"/>
      <c r="H38" s="138"/>
      <c r="I38" s="1"/>
      <c r="J38" s="1"/>
      <c r="L38" s="41"/>
      <c r="M38" s="41"/>
    </row>
    <row r="39" spans="2:13" s="47" customFormat="1" ht="15">
      <c r="B39" s="30" t="s">
        <v>109</v>
      </c>
      <c r="C39" s="79" t="s">
        <v>108</v>
      </c>
      <c r="D39" s="142">
        <v>210</v>
      </c>
      <c r="E39" s="288">
        <v>2716.58</v>
      </c>
      <c r="F39" s="33">
        <v>2.72</v>
      </c>
      <c r="G39" s="342">
        <v>4.2149</v>
      </c>
      <c r="H39" s="138" t="s">
        <v>107</v>
      </c>
      <c r="I39" s="1"/>
      <c r="J39" s="1"/>
      <c r="K39" s="18"/>
      <c r="L39" s="41"/>
      <c r="M39" s="41"/>
    </row>
    <row r="40" spans="2:13" s="47" customFormat="1" ht="15">
      <c r="B40" s="30" t="s">
        <v>104</v>
      </c>
      <c r="C40" s="79" t="s">
        <v>103</v>
      </c>
      <c r="D40" s="142">
        <v>11</v>
      </c>
      <c r="E40" s="288">
        <v>1087.19</v>
      </c>
      <c r="F40" s="33">
        <v>1.09</v>
      </c>
      <c r="G40" s="342">
        <v>4.725</v>
      </c>
      <c r="H40" s="138" t="s">
        <v>106</v>
      </c>
      <c r="I40" s="1"/>
      <c r="J40" s="1"/>
      <c r="K40" s="18"/>
      <c r="L40" s="41"/>
      <c r="M40" s="41"/>
    </row>
    <row r="41" spans="2:13" s="47" customFormat="1" ht="15">
      <c r="B41" s="30" t="s">
        <v>104</v>
      </c>
      <c r="C41" s="79" t="s">
        <v>103</v>
      </c>
      <c r="D41" s="142">
        <v>11</v>
      </c>
      <c r="E41" s="288">
        <v>1072.94</v>
      </c>
      <c r="F41" s="33">
        <v>1.07</v>
      </c>
      <c r="G41" s="342">
        <v>5.0299</v>
      </c>
      <c r="H41" s="138" t="s">
        <v>105</v>
      </c>
      <c r="I41" s="141"/>
      <c r="J41" s="1"/>
      <c r="K41" s="18"/>
      <c r="L41" s="41"/>
      <c r="M41" s="41"/>
    </row>
    <row r="42" spans="2:13" s="47" customFormat="1" ht="15">
      <c r="B42" s="30" t="s">
        <v>104</v>
      </c>
      <c r="C42" s="79" t="s">
        <v>103</v>
      </c>
      <c r="D42" s="142">
        <v>5</v>
      </c>
      <c r="E42" s="288">
        <v>481.32</v>
      </c>
      <c r="F42" s="33">
        <v>0.48</v>
      </c>
      <c r="G42" s="342">
        <v>5.15</v>
      </c>
      <c r="H42" s="138" t="s">
        <v>102</v>
      </c>
      <c r="I42" s="141"/>
      <c r="J42" s="1"/>
      <c r="K42" s="18"/>
      <c r="L42" s="41"/>
      <c r="M42" s="41"/>
    </row>
    <row r="43" spans="2:13" s="47" customFormat="1" ht="15">
      <c r="B43" s="29" t="s">
        <v>25</v>
      </c>
      <c r="C43" s="25"/>
      <c r="D43" s="140"/>
      <c r="E43" s="285">
        <f>SUM(E39:E42)</f>
        <v>5358.03</v>
      </c>
      <c r="F43" s="44">
        <f>SUM(F39:F42)</f>
        <v>5.360000000000001</v>
      </c>
      <c r="G43" s="45"/>
      <c r="H43" s="138"/>
      <c r="I43" s="141"/>
      <c r="J43" s="1"/>
      <c r="K43" s="18"/>
      <c r="L43" s="41"/>
      <c r="M43" s="41"/>
    </row>
    <row r="44" spans="2:13" s="47" customFormat="1" ht="15">
      <c r="B44" s="29" t="s">
        <v>26</v>
      </c>
      <c r="C44" s="25"/>
      <c r="D44" s="140"/>
      <c r="E44" s="286"/>
      <c r="F44" s="45"/>
      <c r="G44" s="45"/>
      <c r="H44" s="138"/>
      <c r="I44" s="141"/>
      <c r="J44" s="1"/>
      <c r="K44" s="18"/>
      <c r="L44" s="41"/>
      <c r="M44" s="41"/>
    </row>
    <row r="45" spans="2:13" s="47" customFormat="1" ht="15">
      <c r="B45" s="29" t="s">
        <v>89</v>
      </c>
      <c r="C45" s="25"/>
      <c r="D45" s="140"/>
      <c r="E45" s="286"/>
      <c r="F45" s="45"/>
      <c r="G45" s="45"/>
      <c r="H45" s="138"/>
      <c r="I45" s="141"/>
      <c r="J45" s="1"/>
      <c r="K45" s="18"/>
      <c r="L45" s="41"/>
      <c r="M45" s="41"/>
    </row>
    <row r="46" spans="2:13" s="47" customFormat="1" ht="15">
      <c r="B46" s="30" t="s">
        <v>439</v>
      </c>
      <c r="C46" s="90" t="s">
        <v>17</v>
      </c>
      <c r="D46" s="375">
        <v>7500000</v>
      </c>
      <c r="E46" s="288">
        <v>7979.34</v>
      </c>
      <c r="F46" s="33">
        <v>7.98</v>
      </c>
      <c r="G46" s="33">
        <v>4.2031</v>
      </c>
      <c r="H46" s="138" t="s">
        <v>440</v>
      </c>
      <c r="I46" s="141"/>
      <c r="J46" s="1"/>
      <c r="K46" s="18"/>
      <c r="L46" s="41"/>
      <c r="M46" s="41"/>
    </row>
    <row r="47" spans="2:13" s="47" customFormat="1" ht="15">
      <c r="B47" s="9" t="s">
        <v>25</v>
      </c>
      <c r="C47" s="25"/>
      <c r="D47" s="140"/>
      <c r="E47" s="285">
        <f>SUM(E46)</f>
        <v>7979.34</v>
      </c>
      <c r="F47" s="350">
        <f>SUM(F46)</f>
        <v>7.98</v>
      </c>
      <c r="G47" s="45"/>
      <c r="H47" s="138"/>
      <c r="I47" s="141"/>
      <c r="J47" s="1"/>
      <c r="K47" s="18"/>
      <c r="L47" s="41"/>
      <c r="M47" s="41"/>
    </row>
    <row r="48" spans="2:13" s="47" customFormat="1" ht="15">
      <c r="B48" s="9" t="s">
        <v>93</v>
      </c>
      <c r="C48" s="25"/>
      <c r="D48" s="127"/>
      <c r="E48" s="286"/>
      <c r="F48" s="125"/>
      <c r="G48" s="125"/>
      <c r="H48" s="349"/>
      <c r="I48" s="1"/>
      <c r="J48" s="1"/>
      <c r="K48" s="18"/>
      <c r="L48" s="41"/>
      <c r="M48" s="41"/>
    </row>
    <row r="49" spans="2:13" s="47" customFormat="1" ht="15">
      <c r="B49" s="9" t="s">
        <v>101</v>
      </c>
      <c r="C49" s="25"/>
      <c r="D49" s="127"/>
      <c r="E49" s="286"/>
      <c r="F49" s="125"/>
      <c r="G49" s="119"/>
      <c r="H49" s="34"/>
      <c r="I49" s="1"/>
      <c r="J49" s="1"/>
      <c r="K49" s="18"/>
      <c r="L49" s="41"/>
      <c r="M49" s="41"/>
    </row>
    <row r="50" spans="2:13" s="47" customFormat="1" ht="15">
      <c r="B50" s="79" t="s">
        <v>100</v>
      </c>
      <c r="C50" s="90" t="s">
        <v>432</v>
      </c>
      <c r="D50" s="313">
        <v>2500</v>
      </c>
      <c r="E50" s="288">
        <v>2439.62</v>
      </c>
      <c r="F50" s="123">
        <v>2.44</v>
      </c>
      <c r="G50" s="231">
        <v>3.8116999999999996</v>
      </c>
      <c r="H50" s="34" t="s">
        <v>359</v>
      </c>
      <c r="I50" s="1"/>
      <c r="J50" s="1"/>
      <c r="K50" s="18"/>
      <c r="L50" s="41"/>
      <c r="M50" s="41"/>
    </row>
    <row r="51" spans="2:13" s="47" customFormat="1" ht="15">
      <c r="B51" s="9" t="s">
        <v>25</v>
      </c>
      <c r="C51" s="25"/>
      <c r="D51" s="122"/>
      <c r="E51" s="285">
        <f>SUM(E49:E50)</f>
        <v>2439.62</v>
      </c>
      <c r="F51" s="44">
        <f>SUM(F49:F50)</f>
        <v>2.44</v>
      </c>
      <c r="G51" s="119"/>
      <c r="H51" s="34"/>
      <c r="I51" s="1"/>
      <c r="J51" s="1"/>
      <c r="K51" s="18"/>
      <c r="L51" s="41"/>
      <c r="M51" s="41"/>
    </row>
    <row r="52" spans="2:13" s="47" customFormat="1" ht="15">
      <c r="B52" s="9" t="s">
        <v>98</v>
      </c>
      <c r="C52" s="25"/>
      <c r="D52" s="122"/>
      <c r="E52" s="286"/>
      <c r="F52" s="45"/>
      <c r="G52" s="125"/>
      <c r="H52" s="349"/>
      <c r="I52" s="1"/>
      <c r="J52" s="1"/>
      <c r="K52" s="18"/>
      <c r="L52" s="41"/>
      <c r="M52" s="41"/>
    </row>
    <row r="53" spans="2:13" s="47" customFormat="1" ht="15">
      <c r="B53" s="9" t="s">
        <v>13</v>
      </c>
      <c r="C53" s="25"/>
      <c r="D53" s="122"/>
      <c r="E53" s="286"/>
      <c r="F53" s="45"/>
      <c r="G53" s="125"/>
      <c r="H53" s="349"/>
      <c r="I53" s="1"/>
      <c r="J53" s="1"/>
      <c r="K53" s="18"/>
      <c r="L53" s="41"/>
      <c r="M53" s="41"/>
    </row>
    <row r="54" spans="2:13" s="47" customFormat="1" ht="15">
      <c r="B54" s="79" t="s">
        <v>355</v>
      </c>
      <c r="C54" s="90" t="s">
        <v>99</v>
      </c>
      <c r="D54" s="194">
        <v>500</v>
      </c>
      <c r="E54" s="288">
        <v>2491.39</v>
      </c>
      <c r="F54" s="33">
        <v>2.49</v>
      </c>
      <c r="G54" s="123">
        <v>4.3497</v>
      </c>
      <c r="H54" s="349" t="s">
        <v>356</v>
      </c>
      <c r="I54" s="1"/>
      <c r="J54" s="1"/>
      <c r="K54" s="18"/>
      <c r="L54" s="41"/>
      <c r="M54" s="41"/>
    </row>
    <row r="55" spans="2:13" s="47" customFormat="1" ht="15">
      <c r="B55" s="9" t="s">
        <v>25</v>
      </c>
      <c r="C55" s="25"/>
      <c r="D55" s="122"/>
      <c r="E55" s="350">
        <f>SUM(E54:E54)</f>
        <v>2491.39</v>
      </c>
      <c r="F55" s="44">
        <f>SUM(F54:F54)</f>
        <v>2.49</v>
      </c>
      <c r="G55" s="125"/>
      <c r="H55" s="349"/>
      <c r="I55" s="1"/>
      <c r="J55" s="1"/>
      <c r="K55" s="18"/>
      <c r="L55" s="41"/>
      <c r="M55" s="41"/>
    </row>
    <row r="56" spans="2:13" s="47" customFormat="1" ht="15">
      <c r="B56" s="9" t="s">
        <v>92</v>
      </c>
      <c r="C56" s="25"/>
      <c r="D56" s="122"/>
      <c r="E56" s="286"/>
      <c r="F56" s="45"/>
      <c r="G56" s="125"/>
      <c r="H56" s="349"/>
      <c r="I56" s="1"/>
      <c r="J56" s="1"/>
      <c r="K56" s="18"/>
      <c r="L56" s="41"/>
      <c r="M56" s="41"/>
    </row>
    <row r="57" spans="2:13" s="47" customFormat="1" ht="15">
      <c r="B57" s="79" t="s">
        <v>433</v>
      </c>
      <c r="C57" s="90" t="s">
        <v>17</v>
      </c>
      <c r="D57" s="194">
        <v>5000000</v>
      </c>
      <c r="E57" s="288">
        <v>4952.28</v>
      </c>
      <c r="F57" s="33">
        <v>4.95</v>
      </c>
      <c r="G57" s="123">
        <v>3.35</v>
      </c>
      <c r="H57" s="349" t="s">
        <v>436</v>
      </c>
      <c r="I57" s="1"/>
      <c r="J57" s="1"/>
      <c r="K57" s="18"/>
      <c r="L57" s="41"/>
      <c r="M57" s="41"/>
    </row>
    <row r="58" spans="2:13" s="47" customFormat="1" ht="15">
      <c r="B58" s="79" t="s">
        <v>434</v>
      </c>
      <c r="C58" s="90" t="s">
        <v>17</v>
      </c>
      <c r="D58" s="194">
        <v>5000000</v>
      </c>
      <c r="E58" s="288">
        <v>4942.67</v>
      </c>
      <c r="F58" s="33">
        <v>4.94</v>
      </c>
      <c r="G58" s="123">
        <v>3.3600000000000003</v>
      </c>
      <c r="H58" s="349" t="s">
        <v>437</v>
      </c>
      <c r="I58" s="1"/>
      <c r="J58" s="1"/>
      <c r="K58" s="18"/>
      <c r="L58" s="41"/>
      <c r="M58" s="41"/>
    </row>
    <row r="59" spans="2:13" s="47" customFormat="1" ht="15">
      <c r="B59" s="79" t="s">
        <v>435</v>
      </c>
      <c r="C59" s="90" t="s">
        <v>17</v>
      </c>
      <c r="D59" s="194">
        <v>2500000</v>
      </c>
      <c r="E59" s="288">
        <v>2477.72</v>
      </c>
      <c r="F59" s="33">
        <v>2.48</v>
      </c>
      <c r="G59" s="123">
        <v>3.3499</v>
      </c>
      <c r="H59" s="349" t="s">
        <v>438</v>
      </c>
      <c r="I59" s="1"/>
      <c r="J59" s="1"/>
      <c r="K59" s="18"/>
      <c r="L59" s="41"/>
      <c r="M59" s="41"/>
    </row>
    <row r="60" spans="2:13" s="47" customFormat="1" ht="15">
      <c r="B60" s="9" t="s">
        <v>25</v>
      </c>
      <c r="C60" s="25"/>
      <c r="D60" s="122"/>
      <c r="E60" s="350">
        <f>SUM(E57:E59)</f>
        <v>12372.67</v>
      </c>
      <c r="F60" s="44">
        <f>SUM(F57:F59)</f>
        <v>12.370000000000001</v>
      </c>
      <c r="G60" s="125"/>
      <c r="H60" s="349"/>
      <c r="I60" s="1"/>
      <c r="J60" s="1"/>
      <c r="K60" s="18"/>
      <c r="L60" s="41"/>
      <c r="M60" s="41"/>
    </row>
    <row r="61" spans="2:13" s="47" customFormat="1" ht="15">
      <c r="B61" s="29" t="s">
        <v>31</v>
      </c>
      <c r="C61" s="30"/>
      <c r="D61" s="31"/>
      <c r="E61" s="288"/>
      <c r="F61" s="33"/>
      <c r="G61" s="33"/>
      <c r="H61" s="117"/>
      <c r="I61" s="1"/>
      <c r="J61" s="1"/>
      <c r="K61" s="18"/>
      <c r="L61" s="41"/>
      <c r="M61" s="41"/>
    </row>
    <row r="62" spans="2:13" s="47" customFormat="1" ht="15">
      <c r="B62" s="29" t="s">
        <v>32</v>
      </c>
      <c r="C62" s="30"/>
      <c r="D62" s="31"/>
      <c r="E62" s="115">
        <v>26585.97</v>
      </c>
      <c r="F62" s="360">
        <v>26.59</v>
      </c>
      <c r="G62" s="89"/>
      <c r="H62" s="117"/>
      <c r="I62" s="1"/>
      <c r="J62" s="1"/>
      <c r="K62" s="18"/>
      <c r="L62" s="41"/>
      <c r="M62" s="41"/>
    </row>
    <row r="63" spans="2:13" s="47" customFormat="1" ht="15">
      <c r="B63" s="29" t="s">
        <v>33</v>
      </c>
      <c r="C63" s="30"/>
      <c r="D63" s="116"/>
      <c r="E63" s="115">
        <v>-15718.63</v>
      </c>
      <c r="F63" s="360">
        <v>-15.71</v>
      </c>
      <c r="G63" s="351"/>
      <c r="H63" s="114"/>
      <c r="I63" s="1"/>
      <c r="J63" s="1"/>
      <c r="K63" s="18"/>
      <c r="L63" s="41"/>
      <c r="M63" s="41"/>
    </row>
    <row r="64" spans="2:13" s="47" customFormat="1" ht="15">
      <c r="B64" s="50" t="s">
        <v>34</v>
      </c>
      <c r="C64" s="50"/>
      <c r="D64" s="51"/>
      <c r="E64" s="285">
        <f>E63+E62+E43+E37+E55+E33+E51+E60+E47</f>
        <v>99981.35</v>
      </c>
      <c r="F64" s="285">
        <f>F63+F62+F43+F37+F55+F33+F51+F60+F47</f>
        <v>100.00000000000001</v>
      </c>
      <c r="G64" s="54"/>
      <c r="H64" s="113"/>
      <c r="I64" s="1"/>
      <c r="J64" s="1"/>
      <c r="K64" s="18"/>
      <c r="L64" s="41"/>
      <c r="M64" s="41"/>
    </row>
    <row r="65" spans="2:11" s="61" customFormat="1" ht="15">
      <c r="B65" s="56" t="s">
        <v>97</v>
      </c>
      <c r="C65" s="57"/>
      <c r="D65" s="58"/>
      <c r="E65" s="59"/>
      <c r="F65" s="59"/>
      <c r="G65" s="59"/>
      <c r="H65" s="112"/>
      <c r="I65" s="1"/>
      <c r="J65" s="1"/>
      <c r="K65" s="3"/>
    </row>
    <row r="66" spans="2:10" ht="15">
      <c r="B66" s="392" t="s">
        <v>36</v>
      </c>
      <c r="C66" s="393"/>
      <c r="D66" s="393"/>
      <c r="E66" s="393"/>
      <c r="F66" s="393"/>
      <c r="G66" s="393"/>
      <c r="H66" s="394"/>
      <c r="J66" s="1"/>
    </row>
    <row r="67" spans="1:10" ht="15">
      <c r="A67" s="203"/>
      <c r="B67" s="3" t="s">
        <v>96</v>
      </c>
      <c r="C67" s="63"/>
      <c r="D67" s="63"/>
      <c r="E67" s="63"/>
      <c r="F67" s="63"/>
      <c r="G67" s="63"/>
      <c r="H67" s="177"/>
      <c r="J67" s="1"/>
    </row>
    <row r="68" spans="1:10" ht="15">
      <c r="A68" s="203"/>
      <c r="B68" s="324" t="s">
        <v>314</v>
      </c>
      <c r="C68" s="327"/>
      <c r="D68" s="327"/>
      <c r="E68" s="327"/>
      <c r="F68" s="327"/>
      <c r="G68" s="327"/>
      <c r="H68" s="329"/>
      <c r="J68" s="1"/>
    </row>
    <row r="69" spans="1:10" ht="15">
      <c r="A69" s="203"/>
      <c r="B69" s="276" t="s">
        <v>247</v>
      </c>
      <c r="C69" s="311"/>
      <c r="D69" s="311"/>
      <c r="E69" s="311"/>
      <c r="F69" s="311"/>
      <c r="G69" s="311"/>
      <c r="H69" s="312"/>
      <c r="J69" s="1"/>
    </row>
    <row r="70" spans="1:10" ht="26.25" customHeight="1">
      <c r="A70" s="203"/>
      <c r="B70" s="395" t="s">
        <v>298</v>
      </c>
      <c r="C70" s="395"/>
      <c r="D70" s="395"/>
      <c r="E70" s="395"/>
      <c r="F70" s="395"/>
      <c r="G70" s="395"/>
      <c r="H70" s="312"/>
      <c r="J70" s="1"/>
    </row>
    <row r="71" spans="1:10" ht="15">
      <c r="A71" s="203"/>
      <c r="B71" s="316" t="s">
        <v>299</v>
      </c>
      <c r="C71" s="396" t="s">
        <v>300</v>
      </c>
      <c r="D71" s="396"/>
      <c r="E71" s="396"/>
      <c r="F71" s="396"/>
      <c r="G71" s="311"/>
      <c r="H71" s="312"/>
      <c r="J71" s="1"/>
    </row>
    <row r="72" spans="1:10" ht="15">
      <c r="A72" s="203"/>
      <c r="B72" s="319" t="s">
        <v>302</v>
      </c>
      <c r="C72" s="388" t="s">
        <v>301</v>
      </c>
      <c r="D72" s="389"/>
      <c r="E72" s="389"/>
      <c r="F72" s="390"/>
      <c r="G72" s="311"/>
      <c r="H72" s="312"/>
      <c r="J72" s="1"/>
    </row>
    <row r="73" spans="1:10" ht="15">
      <c r="A73" s="203"/>
      <c r="B73" s="276"/>
      <c r="C73" s="63"/>
      <c r="D73" s="63"/>
      <c r="E73" s="63"/>
      <c r="F73" s="63"/>
      <c r="G73" s="63"/>
      <c r="H73" s="177"/>
      <c r="J73" s="1"/>
    </row>
    <row r="74" spans="1:10" ht="60">
      <c r="A74" s="203"/>
      <c r="B74" s="277" t="s">
        <v>492</v>
      </c>
      <c r="C74" s="63"/>
      <c r="D74" s="63"/>
      <c r="E74" s="63"/>
      <c r="F74" s="63"/>
      <c r="G74" s="63"/>
      <c r="H74" s="177"/>
      <c r="J74" s="1"/>
    </row>
    <row r="75" spans="1:10" ht="60">
      <c r="A75" s="203"/>
      <c r="B75" s="278" t="s">
        <v>254</v>
      </c>
      <c r="C75" s="278" t="s">
        <v>10</v>
      </c>
      <c r="D75" s="391" t="s">
        <v>248</v>
      </c>
      <c r="E75" s="391"/>
      <c r="F75" s="279" t="s">
        <v>249</v>
      </c>
      <c r="G75" s="63"/>
      <c r="H75" s="177"/>
      <c r="J75" s="1"/>
    </row>
    <row r="76" spans="1:10" ht="30">
      <c r="A76" s="203"/>
      <c r="B76" s="278"/>
      <c r="C76" s="278"/>
      <c r="D76" s="279" t="s">
        <v>250</v>
      </c>
      <c r="E76" s="278" t="s">
        <v>127</v>
      </c>
      <c r="F76" s="278"/>
      <c r="G76" s="63"/>
      <c r="H76" s="177"/>
      <c r="J76" s="1"/>
    </row>
    <row r="77" spans="1:10" ht="15">
      <c r="A77" s="203"/>
      <c r="B77" s="318" t="s">
        <v>488</v>
      </c>
      <c r="C77" s="280" t="s">
        <v>251</v>
      </c>
      <c r="D77" s="281">
        <v>0</v>
      </c>
      <c r="E77" s="282">
        <v>0</v>
      </c>
      <c r="F77" s="281">
        <v>545.56546</v>
      </c>
      <c r="G77" s="63"/>
      <c r="H77" s="177"/>
      <c r="J77" s="1"/>
    </row>
    <row r="78" spans="1:10" ht="15">
      <c r="A78" s="203"/>
      <c r="B78" s="318" t="s">
        <v>490</v>
      </c>
      <c r="C78" s="280" t="s">
        <v>252</v>
      </c>
      <c r="D78" s="281">
        <v>0</v>
      </c>
      <c r="E78" s="282">
        <v>0</v>
      </c>
      <c r="F78" s="281">
        <v>2180.504109589041</v>
      </c>
      <c r="G78" s="63"/>
      <c r="H78" s="177"/>
      <c r="J78" s="1"/>
    </row>
    <row r="79" spans="1:10" ht="15">
      <c r="A79" s="203"/>
      <c r="B79" s="318" t="s">
        <v>491</v>
      </c>
      <c r="C79" s="352" t="s">
        <v>253</v>
      </c>
      <c r="D79" s="353">
        <v>0</v>
      </c>
      <c r="E79" s="354">
        <v>0</v>
      </c>
      <c r="F79" s="353">
        <v>1090.7506849315068</v>
      </c>
      <c r="G79" s="63"/>
      <c r="H79" s="177"/>
      <c r="J79" s="1"/>
    </row>
    <row r="80" spans="1:10" ht="15">
      <c r="A80" s="203"/>
      <c r="B80" s="318" t="s">
        <v>302</v>
      </c>
      <c r="C80" s="280" t="s">
        <v>116</v>
      </c>
      <c r="D80" s="281">
        <v>0</v>
      </c>
      <c r="E80" s="282">
        <v>0</v>
      </c>
      <c r="F80" s="281">
        <v>1087.0794520547945</v>
      </c>
      <c r="G80" s="327"/>
      <c r="H80" s="347"/>
      <c r="J80" s="1"/>
    </row>
    <row r="81" spans="2:10" ht="15">
      <c r="B81" s="277" t="s">
        <v>489</v>
      </c>
      <c r="J81" s="1"/>
    </row>
    <row r="82" spans="5:10" ht="15">
      <c r="E82" s="67"/>
      <c r="J82" s="1"/>
    </row>
    <row r="83" ht="15">
      <c r="J83" s="1"/>
    </row>
    <row r="84" spans="5:10" ht="15">
      <c r="E84" s="67"/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</sheetData>
  <sheetProtection/>
  <mergeCells count="7">
    <mergeCell ref="C72:F72"/>
    <mergeCell ref="D75:E75"/>
    <mergeCell ref="B1:H1"/>
    <mergeCell ref="B2:H2"/>
    <mergeCell ref="B66:H66"/>
    <mergeCell ref="B70:G70"/>
    <mergeCell ref="C71:F71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00390625" style="164" customWidth="1"/>
    <col min="2" max="4" width="13.57421875" style="164" customWidth="1"/>
    <col min="5" max="5" width="17.140625" style="164" customWidth="1"/>
    <col min="6" max="8" width="13.57421875" style="164" customWidth="1"/>
    <col min="9" max="9" width="0.2890625" style="164" customWidth="1"/>
    <col min="10" max="10" width="13.00390625" style="164" customWidth="1"/>
    <col min="11" max="12" width="14.7109375" style="164" customWidth="1"/>
    <col min="13" max="16384" width="9.140625" style="164" customWidth="1"/>
  </cols>
  <sheetData>
    <row r="1" spans="1:9" s="160" customFormat="1" ht="18" customHeight="1">
      <c r="A1" s="303" t="s">
        <v>2</v>
      </c>
      <c r="B1" s="289"/>
      <c r="C1" s="289"/>
      <c r="D1" s="289"/>
      <c r="E1" s="290"/>
      <c r="F1" s="289"/>
      <c r="G1" s="289"/>
      <c r="H1" s="289"/>
      <c r="I1" s="159"/>
    </row>
    <row r="2" spans="1:9" s="160" customFormat="1" ht="18" customHeight="1">
      <c r="A2" s="303" t="s">
        <v>277</v>
      </c>
      <c r="B2" s="289"/>
      <c r="C2" s="289"/>
      <c r="D2" s="289"/>
      <c r="E2" s="290"/>
      <c r="F2" s="289"/>
      <c r="G2" s="289"/>
      <c r="H2" s="289"/>
      <c r="I2" s="159"/>
    </row>
    <row r="3" spans="1:9" s="160" customFormat="1" ht="18" customHeight="1">
      <c r="A3" s="314" t="s">
        <v>430</v>
      </c>
      <c r="B3" s="289"/>
      <c r="C3" s="289"/>
      <c r="D3" s="289"/>
      <c r="E3" s="290"/>
      <c r="F3" s="289"/>
      <c r="G3" s="289"/>
      <c r="H3" s="289"/>
      <c r="I3" s="159"/>
    </row>
    <row r="4" spans="1:9" s="160" customFormat="1" ht="18" customHeight="1">
      <c r="A4" s="289"/>
      <c r="B4" s="289"/>
      <c r="C4" s="289"/>
      <c r="D4" s="289"/>
      <c r="E4" s="290"/>
      <c r="F4" s="289"/>
      <c r="G4" s="289"/>
      <c r="H4" s="289"/>
      <c r="I4" s="159"/>
    </row>
    <row r="5" spans="1:9" s="160" customFormat="1" ht="27" customHeight="1">
      <c r="A5" s="306" t="s">
        <v>125</v>
      </c>
      <c r="B5" s="306" t="s">
        <v>9</v>
      </c>
      <c r="C5" s="306" t="s">
        <v>5</v>
      </c>
      <c r="D5" s="306" t="s">
        <v>6</v>
      </c>
      <c r="E5" s="307" t="s">
        <v>126</v>
      </c>
      <c r="F5" s="306" t="s">
        <v>127</v>
      </c>
      <c r="G5" s="23" t="s">
        <v>323</v>
      </c>
      <c r="H5" s="306" t="s">
        <v>10</v>
      </c>
      <c r="I5" s="159"/>
    </row>
    <row r="6" spans="1:9" s="160" customFormat="1" ht="18" customHeight="1">
      <c r="A6" s="304" t="s">
        <v>11</v>
      </c>
      <c r="B6" s="292"/>
      <c r="C6" s="292"/>
      <c r="D6" s="292"/>
      <c r="E6" s="292"/>
      <c r="F6" s="292"/>
      <c r="G6" s="292"/>
      <c r="H6" s="292"/>
      <c r="I6" s="159"/>
    </row>
    <row r="7" spans="1:9" s="160" customFormat="1" ht="18" customHeight="1">
      <c r="A7" s="291"/>
      <c r="B7" s="293"/>
      <c r="C7" s="293"/>
      <c r="D7" s="293"/>
      <c r="E7" s="293"/>
      <c r="F7" s="293"/>
      <c r="G7" s="293"/>
      <c r="H7" s="293"/>
      <c r="I7" s="159"/>
    </row>
    <row r="8" spans="1:9" s="160" customFormat="1" ht="18" customHeight="1">
      <c r="A8" s="304" t="s">
        <v>37</v>
      </c>
      <c r="B8" s="294"/>
      <c r="C8" s="294"/>
      <c r="D8" s="294"/>
      <c r="E8" s="294"/>
      <c r="F8" s="295"/>
      <c r="G8" s="295"/>
      <c r="H8" s="295"/>
      <c r="I8" s="159"/>
    </row>
    <row r="9" spans="1:12" s="160" customFormat="1" ht="18" customHeight="1">
      <c r="A9" s="305" t="s">
        <v>128</v>
      </c>
      <c r="B9" s="294"/>
      <c r="C9" s="294"/>
      <c r="D9" s="294"/>
      <c r="E9" s="371">
        <v>93849.01</v>
      </c>
      <c r="F9" s="335">
        <v>99.66</v>
      </c>
      <c r="G9" s="335"/>
      <c r="H9" s="294"/>
      <c r="I9" s="161"/>
      <c r="K9" s="74"/>
      <c r="L9" s="74"/>
    </row>
    <row r="10" spans="1:12" s="160" customFormat="1" ht="18" customHeight="1">
      <c r="A10" s="305" t="s">
        <v>129</v>
      </c>
      <c r="B10" s="294"/>
      <c r="C10" s="294"/>
      <c r="D10" s="294"/>
      <c r="E10" s="371">
        <v>319.18000000000757</v>
      </c>
      <c r="F10" s="335">
        <v>0.34</v>
      </c>
      <c r="G10" s="335"/>
      <c r="H10" s="294"/>
      <c r="I10" s="162"/>
      <c r="J10" s="365"/>
      <c r="K10" s="76"/>
      <c r="L10" s="77"/>
    </row>
    <row r="11" spans="1:12" s="160" customFormat="1" ht="18" customHeight="1">
      <c r="A11" s="304" t="s">
        <v>130</v>
      </c>
      <c r="B11" s="294"/>
      <c r="C11" s="294"/>
      <c r="D11" s="294"/>
      <c r="E11" s="308">
        <f>SUM(E9:E10)</f>
        <v>94168.19</v>
      </c>
      <c r="F11" s="336">
        <f>SUM(F9:F10)</f>
        <v>100</v>
      </c>
      <c r="G11" s="336"/>
      <c r="H11" s="293"/>
      <c r="I11" s="159"/>
      <c r="K11" s="76"/>
      <c r="L11" s="77"/>
    </row>
    <row r="13" spans="1:5" ht="15">
      <c r="A13" s="331" t="s">
        <v>314</v>
      </c>
      <c r="E13" s="163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showGridLines="0" view="pageBreakPreview" zoomScale="80" zoomScaleSheetLayoutView="80" zoomScalePageLayoutView="0" workbookViewId="0" topLeftCell="B59">
      <selection activeCell="E59" sqref="E59"/>
    </sheetView>
  </sheetViews>
  <sheetFormatPr defaultColWidth="9.140625" defaultRowHeight="15"/>
  <cols>
    <col min="1" max="1" width="9.140625" style="2" hidden="1" customWidth="1"/>
    <col min="2" max="2" width="59.00390625" style="3" customWidth="1"/>
    <col min="3" max="3" width="25.00390625" style="3" bestFit="1" customWidth="1"/>
    <col min="4" max="4" width="16.28125" style="3" customWidth="1"/>
    <col min="5" max="7" width="15.421875" style="3" customWidth="1"/>
    <col min="8" max="8" width="22.00390625" style="65" customWidth="1"/>
    <col min="9" max="9" width="15.140625" style="1" bestFit="1" customWidth="1"/>
    <col min="10" max="10" width="16.57421875" style="2" bestFit="1" customWidth="1"/>
    <col min="11" max="12" width="10.8515625" style="2" bestFit="1" customWidth="1"/>
    <col min="13" max="16384" width="9.140625" style="2" customWidth="1"/>
  </cols>
  <sheetData>
    <row r="1" spans="1:8" ht="15" hidden="1">
      <c r="A1" s="24"/>
      <c r="B1" s="376" t="s">
        <v>0</v>
      </c>
      <c r="C1" s="377"/>
      <c r="D1" s="377"/>
      <c r="E1" s="377"/>
      <c r="F1" s="377"/>
      <c r="G1" s="377"/>
      <c r="H1" s="378"/>
    </row>
    <row r="2" spans="1:8" ht="15" hidden="1">
      <c r="A2" s="24"/>
      <c r="B2" s="379" t="s">
        <v>1</v>
      </c>
      <c r="C2" s="380"/>
      <c r="D2" s="380"/>
      <c r="E2" s="380"/>
      <c r="F2" s="380"/>
      <c r="G2" s="380"/>
      <c r="H2" s="381"/>
    </row>
    <row r="3" spans="1:8" ht="15">
      <c r="A3" s="24"/>
      <c r="B3" s="9" t="s">
        <v>2</v>
      </c>
      <c r="C3" s="68"/>
      <c r="D3" s="69"/>
      <c r="E3" s="70"/>
      <c r="F3" s="70"/>
      <c r="G3" s="70"/>
      <c r="H3" s="71"/>
    </row>
    <row r="4" spans="1:8" ht="15">
      <c r="A4" s="24"/>
      <c r="B4" s="9" t="s">
        <v>131</v>
      </c>
      <c r="C4" s="68"/>
      <c r="D4" s="72"/>
      <c r="E4" s="68"/>
      <c r="F4" s="68"/>
      <c r="G4" s="68"/>
      <c r="H4" s="73"/>
    </row>
    <row r="5" spans="1:8" ht="15">
      <c r="A5" s="24"/>
      <c r="B5" s="314" t="s">
        <v>430</v>
      </c>
      <c r="C5" s="15"/>
      <c r="D5" s="16"/>
      <c r="E5" s="15"/>
      <c r="F5" s="15"/>
      <c r="G5" s="15"/>
      <c r="H5" s="17"/>
    </row>
    <row r="6" spans="1:8" ht="15">
      <c r="A6" s="24"/>
      <c r="B6" s="9"/>
      <c r="C6" s="15"/>
      <c r="D6" s="16"/>
      <c r="E6" s="15"/>
      <c r="F6" s="15"/>
      <c r="G6" s="15"/>
      <c r="H6" s="17"/>
    </row>
    <row r="7" spans="2:9" s="24" customFormat="1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  <c r="I7" s="1"/>
    </row>
    <row r="8" spans="2:9" s="24" customFormat="1" ht="15">
      <c r="B8" s="29" t="s">
        <v>11</v>
      </c>
      <c r="C8" s="30"/>
      <c r="D8" s="31"/>
      <c r="E8" s="32"/>
      <c r="F8" s="33"/>
      <c r="G8" s="33"/>
      <c r="H8" s="46"/>
      <c r="I8" s="1"/>
    </row>
    <row r="9" spans="2:9" s="24" customFormat="1" ht="15">
      <c r="B9" s="29" t="s">
        <v>12</v>
      </c>
      <c r="C9" s="30"/>
      <c r="D9" s="31"/>
      <c r="E9" s="32"/>
      <c r="F9" s="33"/>
      <c r="G9" s="33"/>
      <c r="H9" s="34"/>
      <c r="I9" s="1"/>
    </row>
    <row r="10" spans="2:10" s="24" customFormat="1" ht="15">
      <c r="B10" s="35" t="s">
        <v>13</v>
      </c>
      <c r="C10" s="30"/>
      <c r="D10" s="36"/>
      <c r="E10" s="32"/>
      <c r="F10" s="33"/>
      <c r="G10" s="33"/>
      <c r="H10" s="34"/>
      <c r="I10" s="1"/>
      <c r="J10" s="1"/>
    </row>
    <row r="11" spans="2:10" s="24" customFormat="1" ht="15">
      <c r="B11" s="165" t="s">
        <v>63</v>
      </c>
      <c r="C11" s="30" t="s">
        <v>15</v>
      </c>
      <c r="D11" s="36">
        <v>2800</v>
      </c>
      <c r="E11" s="32">
        <v>30494.95</v>
      </c>
      <c r="F11" s="33">
        <v>4.37</v>
      </c>
      <c r="G11" s="33">
        <v>6.710000000000001</v>
      </c>
      <c r="H11" s="34" t="s">
        <v>139</v>
      </c>
      <c r="I11" s="1"/>
      <c r="J11" s="1"/>
    </row>
    <row r="12" spans="2:10" s="24" customFormat="1" ht="15">
      <c r="B12" s="165" t="s">
        <v>45</v>
      </c>
      <c r="C12" s="30" t="s">
        <v>15</v>
      </c>
      <c r="D12" s="36">
        <v>2450</v>
      </c>
      <c r="E12" s="32">
        <v>27295.37</v>
      </c>
      <c r="F12" s="33">
        <v>3.91</v>
      </c>
      <c r="G12" s="33">
        <v>6.854099999999999</v>
      </c>
      <c r="H12" s="34" t="s">
        <v>132</v>
      </c>
      <c r="I12" s="1"/>
      <c r="J12" s="1"/>
    </row>
    <row r="13" spans="2:10" s="24" customFormat="1" ht="15">
      <c r="B13" s="165" t="s">
        <v>47</v>
      </c>
      <c r="C13" s="30" t="s">
        <v>15</v>
      </c>
      <c r="D13" s="36">
        <v>2250</v>
      </c>
      <c r="E13" s="32">
        <v>23682.74</v>
      </c>
      <c r="F13" s="33">
        <v>3.4</v>
      </c>
      <c r="G13" s="33">
        <v>6.770000000000001</v>
      </c>
      <c r="H13" s="34" t="s">
        <v>272</v>
      </c>
      <c r="I13" s="1"/>
      <c r="J13" s="1"/>
    </row>
    <row r="14" spans="2:10" s="24" customFormat="1" ht="15">
      <c r="B14" s="165" t="s">
        <v>23</v>
      </c>
      <c r="C14" s="30" t="s">
        <v>41</v>
      </c>
      <c r="D14" s="36">
        <v>2200</v>
      </c>
      <c r="E14" s="32">
        <v>23252.56</v>
      </c>
      <c r="F14" s="33">
        <v>3.33</v>
      </c>
      <c r="G14" s="33">
        <v>6.861599999999999</v>
      </c>
      <c r="H14" s="34" t="s">
        <v>158</v>
      </c>
      <c r="I14" s="1"/>
      <c r="J14" s="1"/>
    </row>
    <row r="15" spans="2:10" s="24" customFormat="1" ht="15">
      <c r="B15" s="165" t="s">
        <v>264</v>
      </c>
      <c r="C15" s="30" t="s">
        <v>15</v>
      </c>
      <c r="D15" s="36">
        <v>2100</v>
      </c>
      <c r="E15" s="32">
        <v>22865.78</v>
      </c>
      <c r="F15" s="33">
        <v>3.28</v>
      </c>
      <c r="G15" s="33">
        <v>6.3997</v>
      </c>
      <c r="H15" s="34" t="s">
        <v>268</v>
      </c>
      <c r="I15" s="1"/>
      <c r="J15" s="1"/>
    </row>
    <row r="16" spans="2:10" s="24" customFormat="1" ht="15">
      <c r="B16" s="165" t="s">
        <v>264</v>
      </c>
      <c r="C16" s="30" t="s">
        <v>15</v>
      </c>
      <c r="D16" s="36">
        <v>1650</v>
      </c>
      <c r="E16" s="32">
        <v>18528.53</v>
      </c>
      <c r="F16" s="33">
        <v>2.66</v>
      </c>
      <c r="G16" s="33">
        <v>6.3997</v>
      </c>
      <c r="H16" s="34" t="s">
        <v>136</v>
      </c>
      <c r="I16" s="1"/>
      <c r="J16" s="1"/>
    </row>
    <row r="17" spans="2:10" s="24" customFormat="1" ht="15">
      <c r="B17" s="165" t="s">
        <v>53</v>
      </c>
      <c r="C17" s="30" t="s">
        <v>39</v>
      </c>
      <c r="D17" s="36">
        <v>1650</v>
      </c>
      <c r="E17" s="32">
        <v>18263.17</v>
      </c>
      <c r="F17" s="33">
        <v>2.62</v>
      </c>
      <c r="G17" s="33">
        <v>6.83</v>
      </c>
      <c r="H17" s="34" t="s">
        <v>140</v>
      </c>
      <c r="I17" s="1"/>
      <c r="J17" s="1"/>
    </row>
    <row r="18" spans="2:10" s="24" customFormat="1" ht="15">
      <c r="B18" s="165" t="s">
        <v>57</v>
      </c>
      <c r="C18" s="30" t="s">
        <v>15</v>
      </c>
      <c r="D18" s="36">
        <v>1550</v>
      </c>
      <c r="E18" s="32">
        <v>17223.86</v>
      </c>
      <c r="F18" s="33">
        <v>2.47</v>
      </c>
      <c r="G18" s="33">
        <v>6.685</v>
      </c>
      <c r="H18" s="34" t="s">
        <v>138</v>
      </c>
      <c r="I18" s="1"/>
      <c r="J18" s="1"/>
    </row>
    <row r="19" spans="2:10" s="24" customFormat="1" ht="15">
      <c r="B19" s="165" t="s">
        <v>14</v>
      </c>
      <c r="C19" s="30" t="s">
        <v>15</v>
      </c>
      <c r="D19" s="36">
        <v>1550</v>
      </c>
      <c r="E19" s="32">
        <v>16953.82</v>
      </c>
      <c r="F19" s="33">
        <v>2.43</v>
      </c>
      <c r="G19" s="33">
        <v>6.865</v>
      </c>
      <c r="H19" s="34" t="s">
        <v>151</v>
      </c>
      <c r="I19" s="1"/>
      <c r="J19" s="1"/>
    </row>
    <row r="20" spans="2:10" s="24" customFormat="1" ht="15">
      <c r="B20" s="165" t="s">
        <v>63</v>
      </c>
      <c r="C20" s="30" t="s">
        <v>15</v>
      </c>
      <c r="D20" s="36">
        <v>1500</v>
      </c>
      <c r="E20" s="32">
        <v>16664.15</v>
      </c>
      <c r="F20" s="33">
        <v>2.39</v>
      </c>
      <c r="G20" s="33">
        <v>6.710000000000001</v>
      </c>
      <c r="H20" s="34" t="s">
        <v>134</v>
      </c>
      <c r="I20" s="1"/>
      <c r="J20" s="1"/>
    </row>
    <row r="21" spans="2:10" s="24" customFormat="1" ht="15">
      <c r="B21" s="165" t="s">
        <v>14</v>
      </c>
      <c r="C21" s="30" t="s">
        <v>15</v>
      </c>
      <c r="D21" s="36">
        <v>1450</v>
      </c>
      <c r="E21" s="32">
        <v>15734.35</v>
      </c>
      <c r="F21" s="33">
        <v>2.26</v>
      </c>
      <c r="G21" s="33">
        <v>6.865</v>
      </c>
      <c r="H21" s="34" t="s">
        <v>16</v>
      </c>
      <c r="I21" s="1"/>
      <c r="J21" s="1"/>
    </row>
    <row r="22" spans="2:10" s="24" customFormat="1" ht="15">
      <c r="B22" s="165" t="s">
        <v>14</v>
      </c>
      <c r="C22" s="30" t="s">
        <v>15</v>
      </c>
      <c r="D22" s="36">
        <v>1350</v>
      </c>
      <c r="E22" s="32">
        <v>14688.01</v>
      </c>
      <c r="F22" s="33">
        <v>2.11</v>
      </c>
      <c r="G22" s="33">
        <v>6.865</v>
      </c>
      <c r="H22" s="34" t="s">
        <v>294</v>
      </c>
      <c r="I22" s="1"/>
      <c r="J22" s="1"/>
    </row>
    <row r="23" spans="2:18" s="24" customFormat="1" ht="15">
      <c r="B23" s="165" t="s">
        <v>42</v>
      </c>
      <c r="C23" s="30" t="s">
        <v>15</v>
      </c>
      <c r="D23" s="36">
        <v>1300</v>
      </c>
      <c r="E23" s="32">
        <v>14224.67</v>
      </c>
      <c r="F23" s="38">
        <v>2.04</v>
      </c>
      <c r="G23" s="33">
        <v>6.9899000000000004</v>
      </c>
      <c r="H23" s="34" t="s">
        <v>133</v>
      </c>
      <c r="I23" s="1"/>
      <c r="J23" s="74"/>
      <c r="K23" s="74"/>
      <c r="L23" s="2"/>
      <c r="M23" s="166"/>
      <c r="N23" s="2"/>
      <c r="O23" s="2"/>
      <c r="P23" s="2"/>
      <c r="Q23" s="2"/>
      <c r="R23" s="2"/>
    </row>
    <row r="24" spans="2:18" s="24" customFormat="1" ht="15">
      <c r="B24" s="165" t="s">
        <v>55</v>
      </c>
      <c r="C24" s="30" t="s">
        <v>15</v>
      </c>
      <c r="D24" s="36">
        <v>1250</v>
      </c>
      <c r="E24" s="32">
        <v>13477.7</v>
      </c>
      <c r="F24" s="38">
        <v>1.93</v>
      </c>
      <c r="G24" s="33">
        <v>6.685</v>
      </c>
      <c r="H24" s="34" t="s">
        <v>339</v>
      </c>
      <c r="I24" s="1"/>
      <c r="J24" s="39"/>
      <c r="K24" s="40"/>
      <c r="L24" s="2"/>
      <c r="M24" s="166"/>
      <c r="N24" s="2"/>
      <c r="O24" s="2"/>
      <c r="P24" s="2"/>
      <c r="Q24" s="2"/>
      <c r="R24" s="2"/>
    </row>
    <row r="25" spans="2:18" s="24" customFormat="1" ht="15">
      <c r="B25" s="165" t="s">
        <v>23</v>
      </c>
      <c r="C25" s="30" t="s">
        <v>41</v>
      </c>
      <c r="D25" s="36">
        <v>1250</v>
      </c>
      <c r="E25" s="32">
        <v>12931.84</v>
      </c>
      <c r="F25" s="38">
        <v>1.85</v>
      </c>
      <c r="G25" s="33">
        <v>6.8382</v>
      </c>
      <c r="H25" s="34" t="s">
        <v>271</v>
      </c>
      <c r="I25" s="1"/>
      <c r="J25" s="39"/>
      <c r="K25" s="40"/>
      <c r="L25" s="2"/>
      <c r="M25" s="166"/>
      <c r="N25" s="2"/>
      <c r="O25" s="2"/>
      <c r="P25" s="2"/>
      <c r="Q25" s="2"/>
      <c r="R25" s="2"/>
    </row>
    <row r="26" spans="2:18" s="24" customFormat="1" ht="15">
      <c r="B26" s="165" t="s">
        <v>441</v>
      </c>
      <c r="C26" s="30" t="s">
        <v>15</v>
      </c>
      <c r="D26" s="36">
        <v>1100</v>
      </c>
      <c r="E26" s="32">
        <v>12068.16</v>
      </c>
      <c r="F26" s="38">
        <v>1.73</v>
      </c>
      <c r="G26" s="33">
        <v>6.8609</v>
      </c>
      <c r="H26" s="34" t="s">
        <v>442</v>
      </c>
      <c r="I26" s="1"/>
      <c r="J26" s="39"/>
      <c r="K26" s="40"/>
      <c r="L26" s="2"/>
      <c r="M26" s="166"/>
      <c r="N26" s="2"/>
      <c r="O26" s="2"/>
      <c r="P26" s="2"/>
      <c r="Q26" s="2"/>
      <c r="R26" s="2"/>
    </row>
    <row r="27" spans="2:18" s="24" customFormat="1" ht="15">
      <c r="B27" s="165" t="s">
        <v>57</v>
      </c>
      <c r="C27" s="30" t="s">
        <v>15</v>
      </c>
      <c r="D27" s="36">
        <v>1050</v>
      </c>
      <c r="E27" s="32">
        <v>11411.78</v>
      </c>
      <c r="F27" s="38">
        <v>1.64</v>
      </c>
      <c r="G27" s="33">
        <v>6.395</v>
      </c>
      <c r="H27" s="34" t="s">
        <v>172</v>
      </c>
      <c r="I27" s="1"/>
      <c r="J27" s="39"/>
      <c r="K27" s="40"/>
      <c r="L27" s="2"/>
      <c r="M27" s="166"/>
      <c r="N27" s="2"/>
      <c r="O27" s="2"/>
      <c r="P27" s="2"/>
      <c r="Q27" s="2"/>
      <c r="R27" s="2"/>
    </row>
    <row r="28" spans="2:18" s="24" customFormat="1" ht="15">
      <c r="B28" s="165" t="s">
        <v>47</v>
      </c>
      <c r="C28" s="30" t="s">
        <v>15</v>
      </c>
      <c r="D28" s="36">
        <v>1000</v>
      </c>
      <c r="E28" s="32">
        <v>10819.94</v>
      </c>
      <c r="F28" s="38">
        <v>1.55</v>
      </c>
      <c r="G28" s="33">
        <v>6.800000000000001</v>
      </c>
      <c r="H28" s="34" t="s">
        <v>167</v>
      </c>
      <c r="I28" s="1"/>
      <c r="J28" s="175"/>
      <c r="K28" s="84"/>
      <c r="L28" s="2"/>
      <c r="M28" s="166"/>
      <c r="N28" s="2"/>
      <c r="O28" s="2"/>
      <c r="P28" s="2"/>
      <c r="Q28" s="2"/>
      <c r="R28" s="2"/>
    </row>
    <row r="29" spans="2:18" s="24" customFormat="1" ht="15">
      <c r="B29" s="165" t="s">
        <v>53</v>
      </c>
      <c r="C29" s="30" t="s">
        <v>39</v>
      </c>
      <c r="D29" s="36">
        <v>950</v>
      </c>
      <c r="E29" s="32">
        <v>10484.35</v>
      </c>
      <c r="F29" s="38">
        <v>1.5</v>
      </c>
      <c r="G29" s="33">
        <v>6.81</v>
      </c>
      <c r="H29" s="34" t="s">
        <v>137</v>
      </c>
      <c r="I29" s="1"/>
      <c r="J29" s="175"/>
      <c r="K29" s="84"/>
      <c r="L29" s="2"/>
      <c r="M29" s="166"/>
      <c r="N29" s="2"/>
      <c r="O29" s="2"/>
      <c r="P29" s="2"/>
      <c r="Q29" s="2"/>
      <c r="R29" s="2"/>
    </row>
    <row r="30" spans="2:18" s="24" customFormat="1" ht="15">
      <c r="B30" s="165" t="s">
        <v>59</v>
      </c>
      <c r="C30" s="30" t="s">
        <v>15</v>
      </c>
      <c r="D30" s="36">
        <v>750</v>
      </c>
      <c r="E30" s="32">
        <v>8531.79</v>
      </c>
      <c r="F30" s="38">
        <v>1.22</v>
      </c>
      <c r="G30" s="33">
        <v>6.858599999999999</v>
      </c>
      <c r="H30" s="34" t="s">
        <v>145</v>
      </c>
      <c r="I30" s="1"/>
      <c r="J30" s="175"/>
      <c r="K30" s="84"/>
      <c r="L30" s="2"/>
      <c r="M30" s="166"/>
      <c r="N30" s="2"/>
      <c r="O30" s="2"/>
      <c r="P30" s="2"/>
      <c r="Q30" s="2"/>
      <c r="R30" s="2"/>
    </row>
    <row r="31" spans="2:18" s="24" customFormat="1" ht="15">
      <c r="B31" s="165" t="s">
        <v>23</v>
      </c>
      <c r="C31" s="30" t="s">
        <v>15</v>
      </c>
      <c r="D31" s="36">
        <v>750</v>
      </c>
      <c r="E31" s="32">
        <v>8210.55</v>
      </c>
      <c r="F31" s="38">
        <v>1.18</v>
      </c>
      <c r="G31" s="33">
        <v>6.834999999999999</v>
      </c>
      <c r="H31" s="34" t="s">
        <v>141</v>
      </c>
      <c r="I31" s="1"/>
      <c r="J31" s="175"/>
      <c r="K31" s="84"/>
      <c r="L31" s="2"/>
      <c r="M31" s="166"/>
      <c r="N31" s="2"/>
      <c r="O31" s="2"/>
      <c r="P31" s="2"/>
      <c r="Q31" s="2"/>
      <c r="R31" s="2"/>
    </row>
    <row r="32" spans="2:18" s="24" customFormat="1" ht="15">
      <c r="B32" s="165" t="s">
        <v>14</v>
      </c>
      <c r="C32" s="30" t="s">
        <v>15</v>
      </c>
      <c r="D32" s="36">
        <v>750</v>
      </c>
      <c r="E32" s="32">
        <v>8251.49</v>
      </c>
      <c r="F32" s="38">
        <v>1.18</v>
      </c>
      <c r="G32" s="33">
        <v>6.860000000000001</v>
      </c>
      <c r="H32" s="34" t="s">
        <v>279</v>
      </c>
      <c r="I32" s="1"/>
      <c r="J32" s="175"/>
      <c r="K32" s="84"/>
      <c r="L32" s="2"/>
      <c r="M32" s="166"/>
      <c r="N32" s="2"/>
      <c r="O32" s="2"/>
      <c r="P32" s="2"/>
      <c r="Q32" s="2"/>
      <c r="R32" s="2"/>
    </row>
    <row r="33" spans="2:18" s="24" customFormat="1" ht="15">
      <c r="B33" s="165" t="s">
        <v>47</v>
      </c>
      <c r="C33" s="30" t="s">
        <v>39</v>
      </c>
      <c r="D33" s="36">
        <v>600</v>
      </c>
      <c r="E33" s="32">
        <v>6764.06</v>
      </c>
      <c r="F33" s="38">
        <v>0.97</v>
      </c>
      <c r="G33" s="33">
        <v>6.81</v>
      </c>
      <c r="H33" s="34" t="s">
        <v>142</v>
      </c>
      <c r="I33" s="1"/>
      <c r="J33" s="175"/>
      <c r="K33" s="84"/>
      <c r="L33" s="2"/>
      <c r="M33" s="166"/>
      <c r="N33" s="2"/>
      <c r="O33" s="2"/>
      <c r="P33" s="2"/>
      <c r="Q33" s="2"/>
      <c r="R33" s="2"/>
    </row>
    <row r="34" spans="2:18" s="24" customFormat="1" ht="15">
      <c r="B34" s="165" t="s">
        <v>47</v>
      </c>
      <c r="C34" s="30" t="s">
        <v>15</v>
      </c>
      <c r="D34" s="36">
        <v>529</v>
      </c>
      <c r="E34" s="32">
        <v>5979.41</v>
      </c>
      <c r="F34" s="38">
        <v>0.86</v>
      </c>
      <c r="G34" s="33">
        <v>6.81</v>
      </c>
      <c r="H34" s="34" t="s">
        <v>143</v>
      </c>
      <c r="I34" s="1"/>
      <c r="J34" s="175"/>
      <c r="K34" s="84"/>
      <c r="L34" s="2"/>
      <c r="M34" s="166"/>
      <c r="N34" s="2"/>
      <c r="O34" s="2"/>
      <c r="P34" s="2"/>
      <c r="Q34" s="2"/>
      <c r="R34" s="2"/>
    </row>
    <row r="35" spans="2:18" s="24" customFormat="1" ht="15">
      <c r="B35" s="165" t="s">
        <v>59</v>
      </c>
      <c r="C35" s="30" t="s">
        <v>15</v>
      </c>
      <c r="D35" s="36">
        <v>550</v>
      </c>
      <c r="E35" s="32">
        <v>5668.06</v>
      </c>
      <c r="F35" s="38">
        <v>0.81</v>
      </c>
      <c r="G35" s="33">
        <v>6.88</v>
      </c>
      <c r="H35" s="34" t="s">
        <v>367</v>
      </c>
      <c r="I35" s="1"/>
      <c r="J35" s="175"/>
      <c r="K35" s="84"/>
      <c r="L35" s="2"/>
      <c r="M35" s="166"/>
      <c r="N35" s="2"/>
      <c r="O35" s="2"/>
      <c r="P35" s="2"/>
      <c r="Q35" s="2"/>
      <c r="R35" s="2"/>
    </row>
    <row r="36" spans="2:18" s="24" customFormat="1" ht="15">
      <c r="B36" s="165" t="s">
        <v>47</v>
      </c>
      <c r="C36" s="30" t="s">
        <v>15</v>
      </c>
      <c r="D36" s="36">
        <v>500</v>
      </c>
      <c r="E36" s="32">
        <v>5572.41</v>
      </c>
      <c r="F36" s="38">
        <v>0.8</v>
      </c>
      <c r="G36" s="33">
        <v>6.800000000000001</v>
      </c>
      <c r="H36" s="34" t="s">
        <v>153</v>
      </c>
      <c r="I36" s="1"/>
      <c r="J36" s="175"/>
      <c r="K36" s="84"/>
      <c r="L36" s="2"/>
      <c r="M36" s="166"/>
      <c r="N36" s="2"/>
      <c r="O36" s="2"/>
      <c r="P36" s="2"/>
      <c r="Q36" s="2"/>
      <c r="R36" s="2"/>
    </row>
    <row r="37" spans="2:18" s="24" customFormat="1" ht="15">
      <c r="B37" s="165" t="s">
        <v>14</v>
      </c>
      <c r="C37" s="30" t="s">
        <v>15</v>
      </c>
      <c r="D37" s="36">
        <v>500</v>
      </c>
      <c r="E37" s="32">
        <v>5582.6</v>
      </c>
      <c r="F37" s="38">
        <v>0.8</v>
      </c>
      <c r="G37" s="33">
        <v>6.865</v>
      </c>
      <c r="H37" s="34" t="s">
        <v>270</v>
      </c>
      <c r="I37" s="1"/>
      <c r="J37" s="1"/>
      <c r="K37" s="2"/>
      <c r="L37" s="2"/>
      <c r="M37" s="166"/>
      <c r="N37" s="2"/>
      <c r="O37" s="2"/>
      <c r="P37" s="2"/>
      <c r="Q37" s="2"/>
      <c r="R37" s="2"/>
    </row>
    <row r="38" spans="2:18" s="24" customFormat="1" ht="15">
      <c r="B38" s="165" t="s">
        <v>42</v>
      </c>
      <c r="C38" s="30" t="s">
        <v>15</v>
      </c>
      <c r="D38" s="36">
        <v>500</v>
      </c>
      <c r="E38" s="32">
        <v>5507.19</v>
      </c>
      <c r="F38" s="38">
        <v>0.79</v>
      </c>
      <c r="G38" s="33">
        <v>6.9899000000000004</v>
      </c>
      <c r="H38" s="34" t="s">
        <v>148</v>
      </c>
      <c r="I38" s="1"/>
      <c r="J38" s="1"/>
      <c r="K38" s="2"/>
      <c r="L38" s="2"/>
      <c r="M38" s="166"/>
      <c r="N38" s="2"/>
      <c r="O38" s="2"/>
      <c r="P38" s="2"/>
      <c r="Q38" s="2"/>
      <c r="R38" s="2"/>
    </row>
    <row r="39" spans="2:18" s="24" customFormat="1" ht="15">
      <c r="B39" s="165" t="s">
        <v>23</v>
      </c>
      <c r="C39" s="30" t="s">
        <v>15</v>
      </c>
      <c r="D39" s="36">
        <v>500</v>
      </c>
      <c r="E39" s="32">
        <v>5440.24</v>
      </c>
      <c r="F39" s="38">
        <v>0.78</v>
      </c>
      <c r="G39" s="33">
        <v>6.834899999999999</v>
      </c>
      <c r="H39" s="34" t="s">
        <v>144</v>
      </c>
      <c r="I39" s="1"/>
      <c r="J39" s="1"/>
      <c r="K39" s="2"/>
      <c r="L39" s="2"/>
      <c r="M39" s="166"/>
      <c r="N39" s="2"/>
      <c r="O39" s="2"/>
      <c r="P39" s="2"/>
      <c r="Q39" s="2"/>
      <c r="R39" s="2"/>
    </row>
    <row r="40" spans="2:18" s="24" customFormat="1" ht="15">
      <c r="B40" s="165" t="s">
        <v>57</v>
      </c>
      <c r="C40" s="30" t="s">
        <v>15</v>
      </c>
      <c r="D40" s="36">
        <v>500</v>
      </c>
      <c r="E40" s="32">
        <v>5440.05</v>
      </c>
      <c r="F40" s="38">
        <v>0.78</v>
      </c>
      <c r="G40" s="33">
        <v>6.7549</v>
      </c>
      <c r="H40" s="34" t="s">
        <v>286</v>
      </c>
      <c r="I40" s="1"/>
      <c r="J40" s="1"/>
      <c r="K40" s="2"/>
      <c r="L40" s="2"/>
      <c r="M40" s="166"/>
      <c r="N40" s="2"/>
      <c r="O40" s="2"/>
      <c r="P40" s="2"/>
      <c r="Q40" s="2"/>
      <c r="R40" s="2"/>
    </row>
    <row r="41" spans="2:18" s="24" customFormat="1" ht="15">
      <c r="B41" s="165" t="s">
        <v>149</v>
      </c>
      <c r="C41" s="30" t="s">
        <v>135</v>
      </c>
      <c r="D41" s="36">
        <v>450</v>
      </c>
      <c r="E41" s="32">
        <v>5073.07</v>
      </c>
      <c r="F41" s="38">
        <v>0.73</v>
      </c>
      <c r="G41" s="33">
        <v>6.9299</v>
      </c>
      <c r="H41" s="34" t="s">
        <v>150</v>
      </c>
      <c r="I41" s="1"/>
      <c r="J41" s="1"/>
      <c r="K41" s="2"/>
      <c r="L41" s="2"/>
      <c r="M41" s="166"/>
      <c r="N41" s="2"/>
      <c r="O41" s="2"/>
      <c r="P41" s="2"/>
      <c r="Q41" s="2"/>
      <c r="R41" s="2"/>
    </row>
    <row r="42" spans="2:18" s="24" customFormat="1" ht="15">
      <c r="B42" s="165" t="s">
        <v>23</v>
      </c>
      <c r="C42" s="30" t="s">
        <v>44</v>
      </c>
      <c r="D42" s="36">
        <v>500</v>
      </c>
      <c r="E42" s="32">
        <v>4990.66</v>
      </c>
      <c r="F42" s="38">
        <v>0.72</v>
      </c>
      <c r="G42" s="33">
        <v>6.861599999999999</v>
      </c>
      <c r="H42" s="34" t="s">
        <v>443</v>
      </c>
      <c r="I42" s="1"/>
      <c r="J42" s="1"/>
      <c r="K42" s="2"/>
      <c r="L42" s="2"/>
      <c r="M42" s="166"/>
      <c r="N42" s="2"/>
      <c r="O42" s="2"/>
      <c r="P42" s="2"/>
      <c r="Q42" s="2"/>
      <c r="R42" s="2"/>
    </row>
    <row r="43" spans="2:18" s="24" customFormat="1" ht="15">
      <c r="B43" s="165" t="s">
        <v>23</v>
      </c>
      <c r="C43" s="30" t="s">
        <v>44</v>
      </c>
      <c r="D43" s="36">
        <v>500</v>
      </c>
      <c r="E43" s="32">
        <v>4982.58</v>
      </c>
      <c r="F43" s="38">
        <v>0.71</v>
      </c>
      <c r="G43" s="33">
        <v>6.9</v>
      </c>
      <c r="H43" s="34" t="s">
        <v>444</v>
      </c>
      <c r="I43" s="1"/>
      <c r="J43" s="1"/>
      <c r="K43" s="2"/>
      <c r="L43" s="2"/>
      <c r="M43" s="166"/>
      <c r="N43" s="2"/>
      <c r="O43" s="2"/>
      <c r="P43" s="2"/>
      <c r="Q43" s="2"/>
      <c r="R43" s="2"/>
    </row>
    <row r="44" spans="2:18" s="24" customFormat="1" ht="15">
      <c r="B44" s="165" t="s">
        <v>23</v>
      </c>
      <c r="C44" s="30" t="s">
        <v>15</v>
      </c>
      <c r="D44" s="36">
        <v>350</v>
      </c>
      <c r="E44" s="32">
        <v>3896.16</v>
      </c>
      <c r="F44" s="38">
        <v>0.56</v>
      </c>
      <c r="G44" s="33">
        <v>6.8328</v>
      </c>
      <c r="H44" s="34" t="s">
        <v>24</v>
      </c>
      <c r="I44" s="1"/>
      <c r="J44" s="1"/>
      <c r="K44" s="2"/>
      <c r="L44" s="2"/>
      <c r="M44" s="166"/>
      <c r="N44" s="2"/>
      <c r="O44" s="2"/>
      <c r="P44" s="2"/>
      <c r="Q44" s="2"/>
      <c r="R44" s="2"/>
    </row>
    <row r="45" spans="2:18" s="24" customFormat="1" ht="15">
      <c r="B45" s="165" t="s">
        <v>23</v>
      </c>
      <c r="C45" s="30" t="s">
        <v>15</v>
      </c>
      <c r="D45" s="36">
        <v>350</v>
      </c>
      <c r="E45" s="32">
        <v>3903.5</v>
      </c>
      <c r="F45" s="38">
        <v>0.56</v>
      </c>
      <c r="G45" s="33">
        <v>6.834999999999999</v>
      </c>
      <c r="H45" s="34" t="s">
        <v>152</v>
      </c>
      <c r="I45" s="1"/>
      <c r="J45" s="1"/>
      <c r="K45" s="2"/>
      <c r="L45" s="2"/>
      <c r="M45" s="166"/>
      <c r="N45" s="2"/>
      <c r="O45" s="2"/>
      <c r="P45" s="2"/>
      <c r="Q45" s="2"/>
      <c r="R45" s="2"/>
    </row>
    <row r="46" spans="2:18" s="24" customFormat="1" ht="15">
      <c r="B46" s="165" t="s">
        <v>23</v>
      </c>
      <c r="C46" s="30" t="s">
        <v>15</v>
      </c>
      <c r="D46" s="36">
        <v>300</v>
      </c>
      <c r="E46" s="32">
        <v>3266.41</v>
      </c>
      <c r="F46" s="38">
        <v>0.47</v>
      </c>
      <c r="G46" s="33">
        <v>6.759899999999999</v>
      </c>
      <c r="H46" s="34" t="s">
        <v>154</v>
      </c>
      <c r="I46" s="1"/>
      <c r="J46" s="1"/>
      <c r="K46" s="2"/>
      <c r="L46" s="2"/>
      <c r="M46" s="166"/>
      <c r="N46" s="2"/>
      <c r="O46" s="2"/>
      <c r="P46" s="2"/>
      <c r="Q46" s="2"/>
      <c r="R46" s="2"/>
    </row>
    <row r="47" spans="2:18" s="24" customFormat="1" ht="15">
      <c r="B47" s="165" t="s">
        <v>53</v>
      </c>
      <c r="C47" s="30" t="s">
        <v>41</v>
      </c>
      <c r="D47" s="36">
        <v>250</v>
      </c>
      <c r="E47" s="32">
        <v>2871.13</v>
      </c>
      <c r="F47" s="38">
        <v>0.41</v>
      </c>
      <c r="G47" s="33">
        <v>6.752</v>
      </c>
      <c r="H47" s="34" t="s">
        <v>155</v>
      </c>
      <c r="I47" s="1"/>
      <c r="J47" s="1"/>
      <c r="K47" s="2"/>
      <c r="L47" s="2"/>
      <c r="M47" s="166"/>
      <c r="N47" s="2"/>
      <c r="O47" s="2"/>
      <c r="P47" s="2"/>
      <c r="Q47" s="2"/>
      <c r="R47" s="2"/>
    </row>
    <row r="48" spans="2:18" s="24" customFormat="1" ht="15">
      <c r="B48" s="165" t="s">
        <v>47</v>
      </c>
      <c r="C48" s="30" t="s">
        <v>15</v>
      </c>
      <c r="D48" s="36">
        <v>250</v>
      </c>
      <c r="E48" s="32">
        <v>2844.31</v>
      </c>
      <c r="F48" s="38">
        <v>0.41</v>
      </c>
      <c r="G48" s="33">
        <v>6.7499</v>
      </c>
      <c r="H48" s="34" t="s">
        <v>156</v>
      </c>
      <c r="I48" s="1"/>
      <c r="J48" s="1"/>
      <c r="K48" s="2"/>
      <c r="L48" s="2"/>
      <c r="M48" s="166"/>
      <c r="N48" s="2"/>
      <c r="O48" s="2"/>
      <c r="P48" s="2"/>
      <c r="Q48" s="2"/>
      <c r="R48" s="2"/>
    </row>
    <row r="49" spans="2:18" s="24" customFormat="1" ht="15">
      <c r="B49" s="165" t="s">
        <v>47</v>
      </c>
      <c r="C49" s="30" t="s">
        <v>39</v>
      </c>
      <c r="D49" s="36">
        <v>250</v>
      </c>
      <c r="E49" s="32">
        <v>2805.94</v>
      </c>
      <c r="F49" s="38">
        <v>0.4</v>
      </c>
      <c r="G49" s="33">
        <v>6.325</v>
      </c>
      <c r="H49" s="34" t="s">
        <v>159</v>
      </c>
      <c r="I49" s="1"/>
      <c r="J49" s="1"/>
      <c r="K49" s="2"/>
      <c r="L49" s="2"/>
      <c r="M49" s="166"/>
      <c r="N49" s="2"/>
      <c r="O49" s="2"/>
      <c r="P49" s="2"/>
      <c r="Q49" s="2"/>
      <c r="R49" s="2"/>
    </row>
    <row r="50" spans="2:18" s="24" customFormat="1" ht="15">
      <c r="B50" s="165" t="s">
        <v>47</v>
      </c>
      <c r="C50" s="30" t="s">
        <v>15</v>
      </c>
      <c r="D50" s="36">
        <v>250</v>
      </c>
      <c r="E50" s="32">
        <v>2790.53</v>
      </c>
      <c r="F50" s="38">
        <v>0.4</v>
      </c>
      <c r="G50" s="33">
        <v>6.800000000000001</v>
      </c>
      <c r="H50" s="34" t="s">
        <v>374</v>
      </c>
      <c r="I50" s="1"/>
      <c r="J50" s="1"/>
      <c r="K50" s="2"/>
      <c r="L50" s="2"/>
      <c r="M50" s="166"/>
      <c r="N50" s="2"/>
      <c r="O50" s="2"/>
      <c r="P50" s="2"/>
      <c r="Q50" s="2"/>
      <c r="R50" s="2"/>
    </row>
    <row r="51" spans="2:18" s="24" customFormat="1" ht="15">
      <c r="B51" s="165" t="s">
        <v>14</v>
      </c>
      <c r="C51" s="30" t="s">
        <v>15</v>
      </c>
      <c r="D51" s="36">
        <v>250</v>
      </c>
      <c r="E51" s="32">
        <v>2760.74</v>
      </c>
      <c r="F51" s="38">
        <v>0.4</v>
      </c>
      <c r="G51" s="33">
        <v>6.865</v>
      </c>
      <c r="H51" s="34" t="s">
        <v>146</v>
      </c>
      <c r="I51" s="1"/>
      <c r="J51" s="1"/>
      <c r="K51" s="2"/>
      <c r="L51" s="2"/>
      <c r="M51" s="166"/>
      <c r="N51" s="2"/>
      <c r="O51" s="2"/>
      <c r="P51" s="2"/>
      <c r="Q51" s="2"/>
      <c r="R51" s="2"/>
    </row>
    <row r="52" spans="2:18" s="24" customFormat="1" ht="15">
      <c r="B52" s="165" t="s">
        <v>42</v>
      </c>
      <c r="C52" s="30" t="s">
        <v>15</v>
      </c>
      <c r="D52" s="36">
        <v>250</v>
      </c>
      <c r="E52" s="32">
        <v>2583.71</v>
      </c>
      <c r="F52" s="38">
        <v>0.37</v>
      </c>
      <c r="G52" s="33">
        <v>6.98</v>
      </c>
      <c r="H52" s="34" t="s">
        <v>269</v>
      </c>
      <c r="I52" s="1"/>
      <c r="J52" s="1"/>
      <c r="K52" s="2"/>
      <c r="L52" s="2"/>
      <c r="M52" s="166"/>
      <c r="N52" s="2"/>
      <c r="O52" s="2"/>
      <c r="P52" s="2"/>
      <c r="Q52" s="2"/>
      <c r="R52" s="2"/>
    </row>
    <row r="53" spans="2:18" s="24" customFormat="1" ht="15">
      <c r="B53" s="165" t="s">
        <v>53</v>
      </c>
      <c r="C53" s="30" t="s">
        <v>39</v>
      </c>
      <c r="D53" s="36">
        <v>200</v>
      </c>
      <c r="E53" s="32">
        <v>2247.32</v>
      </c>
      <c r="F53" s="38">
        <v>0.32</v>
      </c>
      <c r="G53" s="33">
        <v>6.822</v>
      </c>
      <c r="H53" s="34" t="s">
        <v>160</v>
      </c>
      <c r="I53" s="1"/>
      <c r="J53" s="1"/>
      <c r="K53" s="2"/>
      <c r="L53" s="2"/>
      <c r="M53" s="166"/>
      <c r="N53" s="2"/>
      <c r="O53" s="2"/>
      <c r="P53" s="2"/>
      <c r="Q53" s="2"/>
      <c r="R53" s="2"/>
    </row>
    <row r="54" spans="2:18" s="24" customFormat="1" ht="15">
      <c r="B54" s="165" t="s">
        <v>14</v>
      </c>
      <c r="C54" s="30" t="s">
        <v>15</v>
      </c>
      <c r="D54" s="36">
        <v>200</v>
      </c>
      <c r="E54" s="32">
        <v>2217.16</v>
      </c>
      <c r="F54" s="38">
        <v>0.32</v>
      </c>
      <c r="G54" s="33">
        <v>6.865</v>
      </c>
      <c r="H54" s="34" t="s">
        <v>161</v>
      </c>
      <c r="I54" s="1"/>
      <c r="J54" s="1"/>
      <c r="K54" s="2"/>
      <c r="L54" s="2"/>
      <c r="M54" s="166"/>
      <c r="N54" s="2"/>
      <c r="O54" s="2"/>
      <c r="P54" s="2"/>
      <c r="Q54" s="2"/>
      <c r="R54" s="2"/>
    </row>
    <row r="55" spans="2:18" s="24" customFormat="1" ht="15">
      <c r="B55" s="165" t="s">
        <v>47</v>
      </c>
      <c r="C55" s="30" t="s">
        <v>15</v>
      </c>
      <c r="D55" s="36">
        <v>150</v>
      </c>
      <c r="E55" s="32">
        <v>1713.96</v>
      </c>
      <c r="F55" s="38">
        <v>0.25</v>
      </c>
      <c r="G55" s="33">
        <v>6.81</v>
      </c>
      <c r="H55" s="34" t="s">
        <v>445</v>
      </c>
      <c r="I55" s="1"/>
      <c r="J55" s="1"/>
      <c r="K55" s="2"/>
      <c r="L55" s="2"/>
      <c r="M55" s="166"/>
      <c r="N55" s="2"/>
      <c r="O55" s="2"/>
      <c r="P55" s="2"/>
      <c r="Q55" s="2"/>
      <c r="R55" s="2"/>
    </row>
    <row r="56" spans="2:18" s="24" customFormat="1" ht="15">
      <c r="B56" s="165" t="s">
        <v>264</v>
      </c>
      <c r="C56" s="30" t="s">
        <v>15</v>
      </c>
      <c r="D56" s="36">
        <v>150</v>
      </c>
      <c r="E56" s="32">
        <v>1662.04</v>
      </c>
      <c r="F56" s="38">
        <v>0.24</v>
      </c>
      <c r="G56" s="33">
        <v>6.720000000000001</v>
      </c>
      <c r="H56" s="34" t="s">
        <v>166</v>
      </c>
      <c r="I56" s="1"/>
      <c r="J56" s="1"/>
      <c r="K56" s="2"/>
      <c r="L56" s="2"/>
      <c r="M56" s="166"/>
      <c r="N56" s="2"/>
      <c r="O56" s="2"/>
      <c r="P56" s="2"/>
      <c r="Q56" s="2"/>
      <c r="R56" s="2"/>
    </row>
    <row r="57" spans="2:18" s="24" customFormat="1" ht="15">
      <c r="B57" s="165" t="s">
        <v>57</v>
      </c>
      <c r="C57" s="30" t="s">
        <v>15</v>
      </c>
      <c r="D57" s="36">
        <v>150</v>
      </c>
      <c r="E57" s="32">
        <v>1653.11</v>
      </c>
      <c r="F57" s="38">
        <v>0.24</v>
      </c>
      <c r="G57" s="33">
        <v>6.395</v>
      </c>
      <c r="H57" s="34" t="s">
        <v>162</v>
      </c>
      <c r="I57" s="1"/>
      <c r="J57" s="1"/>
      <c r="K57" s="2"/>
      <c r="L57" s="2"/>
      <c r="M57" s="166"/>
      <c r="N57" s="2"/>
      <c r="O57" s="2"/>
      <c r="P57" s="2"/>
      <c r="Q57" s="2"/>
      <c r="R57" s="2"/>
    </row>
    <row r="58" spans="2:18" s="24" customFormat="1" ht="15">
      <c r="B58" s="165" t="s">
        <v>149</v>
      </c>
      <c r="C58" s="30" t="s">
        <v>135</v>
      </c>
      <c r="D58" s="36">
        <v>150</v>
      </c>
      <c r="E58" s="32">
        <v>1601.62</v>
      </c>
      <c r="F58" s="38">
        <v>0.23</v>
      </c>
      <c r="G58" s="33">
        <v>6.9299</v>
      </c>
      <c r="H58" s="34" t="s">
        <v>157</v>
      </c>
      <c r="I58" s="1"/>
      <c r="J58" s="1"/>
      <c r="K58" s="2"/>
      <c r="L58" s="2"/>
      <c r="M58" s="166"/>
      <c r="N58" s="2"/>
      <c r="O58" s="2"/>
      <c r="P58" s="2"/>
      <c r="Q58" s="2"/>
      <c r="R58" s="2"/>
    </row>
    <row r="59" spans="2:18" s="24" customFormat="1" ht="15">
      <c r="B59" s="165" t="s">
        <v>57</v>
      </c>
      <c r="C59" s="30" t="s">
        <v>15</v>
      </c>
      <c r="D59" s="36">
        <v>500</v>
      </c>
      <c r="E59" s="32">
        <v>1617.73</v>
      </c>
      <c r="F59" s="38">
        <v>0.23</v>
      </c>
      <c r="G59" s="33">
        <v>6.7549</v>
      </c>
      <c r="H59" s="34" t="s">
        <v>273</v>
      </c>
      <c r="I59" s="1"/>
      <c r="J59" s="1"/>
      <c r="K59" s="2"/>
      <c r="L59" s="2"/>
      <c r="M59" s="166"/>
      <c r="N59" s="2"/>
      <c r="O59" s="2"/>
      <c r="P59" s="2"/>
      <c r="Q59" s="2"/>
      <c r="R59" s="2"/>
    </row>
    <row r="60" spans="2:18" s="24" customFormat="1" ht="15">
      <c r="B60" s="165" t="s">
        <v>83</v>
      </c>
      <c r="C60" s="30" t="s">
        <v>39</v>
      </c>
      <c r="D60" s="36">
        <v>1000</v>
      </c>
      <c r="E60" s="32">
        <v>1164.07</v>
      </c>
      <c r="F60" s="38">
        <v>0.17</v>
      </c>
      <c r="G60" s="33">
        <v>6.654999999999999</v>
      </c>
      <c r="H60" s="34" t="s">
        <v>163</v>
      </c>
      <c r="I60" s="1"/>
      <c r="J60" s="1"/>
      <c r="K60" s="2"/>
      <c r="L60" s="2"/>
      <c r="M60" s="166"/>
      <c r="N60" s="2"/>
      <c r="O60" s="2"/>
      <c r="P60" s="2"/>
      <c r="Q60" s="2"/>
      <c r="R60" s="2"/>
    </row>
    <row r="61" spans="2:18" s="24" customFormat="1" ht="15">
      <c r="B61" s="165" t="s">
        <v>19</v>
      </c>
      <c r="C61" s="30" t="s">
        <v>15</v>
      </c>
      <c r="D61" s="36">
        <v>100</v>
      </c>
      <c r="E61" s="32">
        <v>1087.86</v>
      </c>
      <c r="F61" s="38">
        <v>0.16</v>
      </c>
      <c r="G61" s="33">
        <v>6.686299999999999</v>
      </c>
      <c r="H61" s="34" t="s">
        <v>165</v>
      </c>
      <c r="I61" s="1"/>
      <c r="J61" s="1"/>
      <c r="K61" s="2"/>
      <c r="L61" s="2"/>
      <c r="M61" s="166"/>
      <c r="N61" s="2"/>
      <c r="O61" s="2"/>
      <c r="P61" s="2"/>
      <c r="Q61" s="2"/>
      <c r="R61" s="2"/>
    </row>
    <row r="62" spans="2:18" s="24" customFormat="1" ht="15">
      <c r="B62" s="165" t="s">
        <v>19</v>
      </c>
      <c r="C62" s="30" t="s">
        <v>15</v>
      </c>
      <c r="D62" s="36">
        <v>100</v>
      </c>
      <c r="E62" s="32">
        <v>1093.12</v>
      </c>
      <c r="F62" s="38">
        <v>0.16</v>
      </c>
      <c r="G62" s="33">
        <v>6.752999999999999</v>
      </c>
      <c r="H62" s="34" t="s">
        <v>164</v>
      </c>
      <c r="I62" s="1"/>
      <c r="J62" s="1"/>
      <c r="K62" s="2"/>
      <c r="L62" s="2"/>
      <c r="M62" s="166"/>
      <c r="N62" s="2"/>
      <c r="O62" s="2"/>
      <c r="P62" s="2"/>
      <c r="Q62" s="2"/>
      <c r="R62" s="2"/>
    </row>
    <row r="63" spans="2:18" s="24" customFormat="1" ht="15">
      <c r="B63" s="165" t="s">
        <v>264</v>
      </c>
      <c r="C63" s="30" t="s">
        <v>15</v>
      </c>
      <c r="D63" s="36">
        <v>50</v>
      </c>
      <c r="E63" s="32">
        <v>586.48</v>
      </c>
      <c r="F63" s="38">
        <v>0.08</v>
      </c>
      <c r="G63" s="33">
        <v>6.7146</v>
      </c>
      <c r="H63" s="34" t="s">
        <v>168</v>
      </c>
      <c r="I63" s="1"/>
      <c r="J63" s="1"/>
      <c r="K63" s="2"/>
      <c r="L63" s="2"/>
      <c r="M63" s="166"/>
      <c r="N63" s="2"/>
      <c r="O63" s="2"/>
      <c r="P63" s="2"/>
      <c r="Q63" s="2"/>
      <c r="R63" s="2"/>
    </row>
    <row r="64" spans="2:18" s="24" customFormat="1" ht="15">
      <c r="B64" s="165" t="s">
        <v>57</v>
      </c>
      <c r="C64" s="30" t="s">
        <v>15</v>
      </c>
      <c r="D64" s="36">
        <v>50</v>
      </c>
      <c r="E64" s="32">
        <v>587.67</v>
      </c>
      <c r="F64" s="38">
        <v>0.08</v>
      </c>
      <c r="G64" s="33">
        <v>6.6748</v>
      </c>
      <c r="H64" s="34" t="s">
        <v>169</v>
      </c>
      <c r="I64" s="1"/>
      <c r="J64" s="1"/>
      <c r="K64" s="2"/>
      <c r="L64" s="2"/>
      <c r="M64" s="166"/>
      <c r="N64" s="2"/>
      <c r="O64" s="2"/>
      <c r="P64" s="2"/>
      <c r="Q64" s="2"/>
      <c r="R64" s="2"/>
    </row>
    <row r="65" spans="2:18" s="24" customFormat="1" ht="15">
      <c r="B65" s="165" t="s">
        <v>57</v>
      </c>
      <c r="C65" s="30" t="s">
        <v>15</v>
      </c>
      <c r="D65" s="36">
        <v>50</v>
      </c>
      <c r="E65" s="32">
        <v>583.21</v>
      </c>
      <c r="F65" s="38">
        <v>0.08</v>
      </c>
      <c r="G65" s="33">
        <v>6.6748</v>
      </c>
      <c r="H65" s="34" t="s">
        <v>170</v>
      </c>
      <c r="I65" s="1"/>
      <c r="J65" s="1"/>
      <c r="K65" s="2"/>
      <c r="L65" s="2"/>
      <c r="M65" s="166"/>
      <c r="N65" s="2"/>
      <c r="O65" s="2"/>
      <c r="P65" s="2"/>
      <c r="Q65" s="2"/>
      <c r="R65" s="2"/>
    </row>
    <row r="66" spans="2:18" s="24" customFormat="1" ht="15">
      <c r="B66" s="165" t="s">
        <v>59</v>
      </c>
      <c r="C66" s="30" t="s">
        <v>15</v>
      </c>
      <c r="D66" s="36">
        <v>50</v>
      </c>
      <c r="E66" s="32">
        <v>538.12</v>
      </c>
      <c r="F66" s="38">
        <v>0.08</v>
      </c>
      <c r="G66" s="33">
        <v>6.858599999999999</v>
      </c>
      <c r="H66" s="34" t="s">
        <v>171</v>
      </c>
      <c r="I66" s="1"/>
      <c r="J66" s="1"/>
      <c r="K66" s="2"/>
      <c r="L66" s="2"/>
      <c r="M66" s="166"/>
      <c r="N66" s="2"/>
      <c r="O66" s="2"/>
      <c r="P66" s="2"/>
      <c r="Q66" s="2"/>
      <c r="R66" s="2"/>
    </row>
    <row r="67" spans="1:19" ht="15">
      <c r="A67" s="24"/>
      <c r="B67" s="29" t="s">
        <v>25</v>
      </c>
      <c r="C67" s="30"/>
      <c r="D67" s="36"/>
      <c r="E67" s="43">
        <f>SUM(E10:E66)</f>
        <v>463135.78999999975</v>
      </c>
      <c r="F67" s="44">
        <f>SUM(F10:F66)</f>
        <v>66.41999999999996</v>
      </c>
      <c r="G67" s="45"/>
      <c r="H67" s="34"/>
      <c r="J67" s="1"/>
      <c r="S67" s="24"/>
    </row>
    <row r="68" spans="1:19" ht="15">
      <c r="A68" s="24"/>
      <c r="B68" s="29" t="s">
        <v>26</v>
      </c>
      <c r="C68" s="30"/>
      <c r="D68" s="36"/>
      <c r="E68" s="92"/>
      <c r="F68" s="45"/>
      <c r="G68" s="45"/>
      <c r="H68" s="34"/>
      <c r="J68" s="1"/>
      <c r="S68" s="24"/>
    </row>
    <row r="69" spans="1:19" ht="15">
      <c r="A69" s="24"/>
      <c r="B69" s="29" t="s">
        <v>89</v>
      </c>
      <c r="C69" s="30"/>
      <c r="D69" s="36"/>
      <c r="E69" s="92"/>
      <c r="F69" s="45"/>
      <c r="G69" s="45"/>
      <c r="H69" s="34"/>
      <c r="J69" s="1"/>
      <c r="S69" s="24"/>
    </row>
    <row r="70" spans="1:19" ht="15">
      <c r="A70" s="24"/>
      <c r="B70" s="30" t="s">
        <v>225</v>
      </c>
      <c r="C70" s="30" t="s">
        <v>17</v>
      </c>
      <c r="D70" s="36">
        <v>67500000</v>
      </c>
      <c r="E70" s="32">
        <v>71899.2</v>
      </c>
      <c r="F70" s="33">
        <v>10.31</v>
      </c>
      <c r="G70" s="33">
        <v>6.436999999999999</v>
      </c>
      <c r="H70" s="34" t="s">
        <v>226</v>
      </c>
      <c r="J70" s="1"/>
      <c r="S70" s="24"/>
    </row>
    <row r="71" spans="1:19" ht="15">
      <c r="A71" s="24"/>
      <c r="B71" s="30" t="s">
        <v>266</v>
      </c>
      <c r="C71" s="30" t="s">
        <v>17</v>
      </c>
      <c r="D71" s="36">
        <v>67500000</v>
      </c>
      <c r="E71" s="32">
        <v>71749.86</v>
      </c>
      <c r="F71" s="33">
        <v>10.29</v>
      </c>
      <c r="G71" s="33">
        <v>6.314</v>
      </c>
      <c r="H71" s="34" t="s">
        <v>267</v>
      </c>
      <c r="J71" s="1"/>
      <c r="S71" s="24"/>
    </row>
    <row r="72" spans="1:19" ht="15">
      <c r="A72" s="24"/>
      <c r="B72" s="30" t="s">
        <v>261</v>
      </c>
      <c r="C72" s="30" t="s">
        <v>17</v>
      </c>
      <c r="D72" s="36">
        <v>35000000</v>
      </c>
      <c r="E72" s="32">
        <v>36226.44</v>
      </c>
      <c r="F72" s="33">
        <v>5.19</v>
      </c>
      <c r="G72" s="33">
        <v>6.3902</v>
      </c>
      <c r="H72" s="34" t="s">
        <v>262</v>
      </c>
      <c r="J72" s="1"/>
      <c r="S72" s="24"/>
    </row>
    <row r="73" spans="1:19" ht="15">
      <c r="A73" s="24"/>
      <c r="B73" s="30" t="s">
        <v>310</v>
      </c>
      <c r="C73" s="30" t="s">
        <v>17</v>
      </c>
      <c r="D73" s="36">
        <v>5000000</v>
      </c>
      <c r="E73" s="32">
        <v>5285.28</v>
      </c>
      <c r="F73" s="33">
        <v>0.76</v>
      </c>
      <c r="G73" s="33">
        <v>6.164499999999999</v>
      </c>
      <c r="H73" s="34" t="s">
        <v>311</v>
      </c>
      <c r="J73" s="1"/>
      <c r="S73" s="24"/>
    </row>
    <row r="74" spans="1:19" ht="15">
      <c r="A74" s="24"/>
      <c r="B74" s="30" t="s">
        <v>340</v>
      </c>
      <c r="C74" s="30" t="s">
        <v>17</v>
      </c>
      <c r="D74" s="36">
        <v>5000000</v>
      </c>
      <c r="E74" s="32">
        <v>5061.6</v>
      </c>
      <c r="F74" s="33">
        <v>0.73</v>
      </c>
      <c r="G74" s="33">
        <v>6.750399999999999</v>
      </c>
      <c r="H74" s="34" t="s">
        <v>341</v>
      </c>
      <c r="J74" s="1"/>
      <c r="S74" s="24"/>
    </row>
    <row r="75" spans="1:19" ht="15">
      <c r="A75" s="24"/>
      <c r="B75" s="29" t="s">
        <v>25</v>
      </c>
      <c r="C75" s="30"/>
      <c r="D75" s="36"/>
      <c r="E75" s="44">
        <f>SUM(E70:E74)</f>
        <v>190222.38</v>
      </c>
      <c r="F75" s="44">
        <f>SUM(F70:F74)</f>
        <v>27.280000000000005</v>
      </c>
      <c r="G75" s="45"/>
      <c r="H75" s="34"/>
      <c r="J75" s="1"/>
      <c r="S75" s="24"/>
    </row>
    <row r="76" spans="2:10" s="24" customFormat="1" ht="15">
      <c r="B76" s="29" t="s">
        <v>31</v>
      </c>
      <c r="C76" s="29"/>
      <c r="D76" s="42"/>
      <c r="E76" s="92"/>
      <c r="F76" s="45"/>
      <c r="G76" s="45"/>
      <c r="H76" s="46"/>
      <c r="I76" s="1"/>
      <c r="J76" s="1"/>
    </row>
    <row r="77" spans="2:10" s="24" customFormat="1" ht="15">
      <c r="B77" s="29" t="s">
        <v>32</v>
      </c>
      <c r="C77" s="30"/>
      <c r="D77" s="36"/>
      <c r="E77" s="32">
        <v>111498.31</v>
      </c>
      <c r="F77" s="360">
        <v>15.99</v>
      </c>
      <c r="G77" s="33"/>
      <c r="H77" s="46"/>
      <c r="I77" s="1"/>
      <c r="J77" s="1"/>
    </row>
    <row r="78" spans="2:10" s="24" customFormat="1" ht="15">
      <c r="B78" s="29" t="s">
        <v>33</v>
      </c>
      <c r="C78" s="30"/>
      <c r="D78" s="36"/>
      <c r="E78" s="32">
        <v>-67434.62999999989</v>
      </c>
      <c r="F78" s="360">
        <v>-9.69</v>
      </c>
      <c r="G78" s="33"/>
      <c r="H78" s="46"/>
      <c r="I78" s="366"/>
      <c r="J78" s="1"/>
    </row>
    <row r="79" spans="2:10" s="24" customFormat="1" ht="15">
      <c r="B79" s="50" t="s">
        <v>34</v>
      </c>
      <c r="C79" s="50"/>
      <c r="D79" s="51"/>
      <c r="E79" s="52">
        <f>(+E67++E77+E78)+E75</f>
        <v>697421.8499999999</v>
      </c>
      <c r="F79" s="53">
        <f>(+F67+F77+F78)+F75</f>
        <v>99.99999999999996</v>
      </c>
      <c r="G79" s="168"/>
      <c r="H79" s="169"/>
      <c r="I79" s="1"/>
      <c r="J79" s="1"/>
    </row>
    <row r="80" spans="2:10" s="24" customFormat="1" ht="15">
      <c r="B80" s="30" t="s">
        <v>97</v>
      </c>
      <c r="C80" s="170"/>
      <c r="D80" s="171"/>
      <c r="E80" s="172"/>
      <c r="F80" s="172"/>
      <c r="G80" s="172"/>
      <c r="H80" s="173"/>
      <c r="I80" s="1"/>
      <c r="J80" s="1"/>
    </row>
    <row r="81" spans="2:8" s="1" customFormat="1" ht="15">
      <c r="B81" s="392" t="s">
        <v>36</v>
      </c>
      <c r="C81" s="393"/>
      <c r="D81" s="393"/>
      <c r="E81" s="393"/>
      <c r="F81" s="393"/>
      <c r="G81" s="393"/>
      <c r="H81" s="394"/>
    </row>
    <row r="82" spans="2:8" s="1" customFormat="1" ht="15">
      <c r="B82" s="328" t="s">
        <v>96</v>
      </c>
      <c r="C82" s="329"/>
      <c r="D82" s="329"/>
      <c r="E82" s="329"/>
      <c r="F82" s="329"/>
      <c r="G82" s="329"/>
      <c r="H82" s="330"/>
    </row>
    <row r="83" spans="2:8" s="1" customFormat="1" ht="15">
      <c r="B83" s="324" t="s">
        <v>314</v>
      </c>
      <c r="C83" s="296"/>
      <c r="D83" s="296"/>
      <c r="E83" s="296"/>
      <c r="F83" s="296"/>
      <c r="G83" s="296"/>
      <c r="H83" s="297"/>
    </row>
    <row r="84" spans="2:8" s="1" customFormat="1" ht="15">
      <c r="B84" s="329"/>
      <c r="C84" s="329"/>
      <c r="D84" s="329"/>
      <c r="E84" s="329"/>
      <c r="F84" s="329"/>
      <c r="G84" s="329"/>
      <c r="H84" s="329"/>
    </row>
    <row r="85" ht="15">
      <c r="J85" s="1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62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  <row r="101" ht="15">
      <c r="J101" s="1"/>
    </row>
    <row r="102" ht="15">
      <c r="J102" s="1"/>
    </row>
    <row r="103" ht="15">
      <c r="J103" s="1"/>
    </row>
    <row r="104" ht="15">
      <c r="J104" s="1"/>
    </row>
    <row r="105" ht="15">
      <c r="J105" s="1"/>
    </row>
    <row r="106" ht="15">
      <c r="J106" s="1"/>
    </row>
    <row r="107" ht="15">
      <c r="J107" s="1"/>
    </row>
    <row r="108" ht="15">
      <c r="J108" s="1"/>
    </row>
    <row r="109" ht="15">
      <c r="J109" s="1"/>
    </row>
    <row r="110" ht="15">
      <c r="J110" s="1"/>
    </row>
    <row r="111" ht="15">
      <c r="J111" s="1"/>
    </row>
  </sheetData>
  <sheetProtection/>
  <mergeCells count="3">
    <mergeCell ref="B1:H1"/>
    <mergeCell ref="B2:H2"/>
    <mergeCell ref="B81:H81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showGridLines="0" view="pageBreakPreview" zoomScale="80" zoomScaleSheetLayoutView="80" zoomScalePageLayoutView="0" workbookViewId="0" topLeftCell="B36">
      <selection activeCell="E38" sqref="E38"/>
    </sheetView>
  </sheetViews>
  <sheetFormatPr defaultColWidth="9.140625" defaultRowHeight="15"/>
  <cols>
    <col min="1" max="1" width="9.140625" style="2" hidden="1" customWidth="1"/>
    <col min="2" max="2" width="94.7109375" style="3" customWidth="1"/>
    <col min="3" max="3" width="19.421875" style="3" customWidth="1"/>
    <col min="4" max="4" width="16.28125" style="3" customWidth="1"/>
    <col min="5" max="7" width="15.421875" style="3" customWidth="1"/>
    <col min="8" max="8" width="16.00390625" style="65" bestFit="1" customWidth="1"/>
    <col min="9" max="9" width="15.140625" style="1" bestFit="1" customWidth="1"/>
    <col min="10" max="10" width="15.57421875" style="2" customWidth="1"/>
    <col min="11" max="11" width="14.7109375" style="2" customWidth="1"/>
    <col min="12" max="12" width="11.57421875" style="2" bestFit="1" customWidth="1"/>
    <col min="13" max="16384" width="9.140625" style="2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9" t="s">
        <v>2</v>
      </c>
      <c r="C3" s="68"/>
      <c r="D3" s="69"/>
      <c r="E3" s="70"/>
      <c r="F3" s="70"/>
      <c r="G3" s="70"/>
      <c r="H3" s="71"/>
    </row>
    <row r="4" spans="2:8" ht="15">
      <c r="B4" s="9" t="s">
        <v>178</v>
      </c>
      <c r="C4" s="68"/>
      <c r="D4" s="72"/>
      <c r="E4" s="68"/>
      <c r="F4" s="68"/>
      <c r="G4" s="68"/>
      <c r="H4" s="73"/>
    </row>
    <row r="5" spans="2:8" ht="15">
      <c r="B5" s="314" t="s">
        <v>430</v>
      </c>
      <c r="C5" s="15"/>
      <c r="D5" s="16"/>
      <c r="E5" s="15"/>
      <c r="F5" s="15"/>
      <c r="G5" s="15"/>
      <c r="H5" s="17"/>
    </row>
    <row r="6" spans="2:8" ht="15">
      <c r="B6" s="9"/>
      <c r="C6" s="15"/>
      <c r="D6" s="16"/>
      <c r="E6" s="15"/>
      <c r="F6" s="15"/>
      <c r="G6" s="15"/>
      <c r="H6" s="17"/>
    </row>
    <row r="7" spans="2:10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  <c r="J7" s="24"/>
    </row>
    <row r="8" spans="2:10" ht="15">
      <c r="B8" s="9" t="s">
        <v>11</v>
      </c>
      <c r="C8" s="25"/>
      <c r="D8" s="146"/>
      <c r="E8" s="179"/>
      <c r="F8" s="180"/>
      <c r="G8" s="180"/>
      <c r="H8" s="151"/>
      <c r="J8" s="24"/>
    </row>
    <row r="9" spans="2:11" s="24" customFormat="1" ht="15" hidden="1">
      <c r="B9" s="9" t="s">
        <v>111</v>
      </c>
      <c r="C9" s="25"/>
      <c r="D9" s="181"/>
      <c r="E9" s="155"/>
      <c r="F9" s="153"/>
      <c r="G9" s="153"/>
      <c r="H9" s="151"/>
      <c r="I9" s="1"/>
      <c r="J9" s="176"/>
      <c r="K9" s="182"/>
    </row>
    <row r="10" spans="2:10" s="24" customFormat="1" ht="15" hidden="1">
      <c r="B10" s="9" t="s">
        <v>13</v>
      </c>
      <c r="C10" s="25"/>
      <c r="D10" s="181"/>
      <c r="E10" s="154"/>
      <c r="F10" s="153"/>
      <c r="G10" s="153"/>
      <c r="H10" s="151"/>
      <c r="I10" s="1"/>
      <c r="J10" s="1"/>
    </row>
    <row r="11" spans="2:10" ht="15" hidden="1">
      <c r="B11" s="29" t="s">
        <v>25</v>
      </c>
      <c r="C11" s="25"/>
      <c r="D11" s="181"/>
      <c r="E11" s="150" t="e">
        <f>SUM(#REF!)</f>
        <v>#REF!</v>
      </c>
      <c r="F11" s="101" t="e">
        <f>SUM(#REF!)</f>
        <v>#REF!</v>
      </c>
      <c r="G11" s="96"/>
      <c r="H11" s="34"/>
      <c r="J11" s="1"/>
    </row>
    <row r="12" spans="2:10" ht="15" hidden="1">
      <c r="B12" s="29" t="s">
        <v>88</v>
      </c>
      <c r="C12" s="25"/>
      <c r="D12" s="181"/>
      <c r="E12" s="183"/>
      <c r="F12" s="96"/>
      <c r="G12" s="96"/>
      <c r="H12" s="34"/>
      <c r="J12" s="1"/>
    </row>
    <row r="13" spans="2:10" ht="15" hidden="1">
      <c r="B13" s="79"/>
      <c r="C13" s="90"/>
      <c r="D13" s="36"/>
      <c r="E13" s="33"/>
      <c r="F13" s="46"/>
      <c r="G13" s="46"/>
      <c r="H13" s="184"/>
      <c r="J13" s="1"/>
    </row>
    <row r="14" spans="2:10" ht="15" hidden="1">
      <c r="B14" s="29" t="s">
        <v>25</v>
      </c>
      <c r="C14" s="25"/>
      <c r="D14" s="181"/>
      <c r="E14" s="150" t="e">
        <f>SUM(#REF!)</f>
        <v>#REF!</v>
      </c>
      <c r="F14" s="150" t="e">
        <f>SUM(#REF!)</f>
        <v>#REF!</v>
      </c>
      <c r="G14" s="96"/>
      <c r="H14" s="34"/>
      <c r="J14" s="1"/>
    </row>
    <row r="15" spans="2:10" ht="15">
      <c r="B15" s="29" t="s">
        <v>90</v>
      </c>
      <c r="C15" s="29"/>
      <c r="D15" s="185"/>
      <c r="E15" s="95"/>
      <c r="F15" s="96"/>
      <c r="G15" s="96"/>
      <c r="H15" s="34"/>
      <c r="J15" s="1"/>
    </row>
    <row r="16" spans="2:10" ht="15">
      <c r="B16" s="29" t="s">
        <v>101</v>
      </c>
      <c r="C16" s="29"/>
      <c r="D16" s="185"/>
      <c r="E16" s="95"/>
      <c r="F16" s="96"/>
      <c r="G16" s="96"/>
      <c r="H16" s="34"/>
      <c r="J16" s="1"/>
    </row>
    <row r="17" spans="2:10" ht="15">
      <c r="B17" s="30" t="s">
        <v>181</v>
      </c>
      <c r="C17" s="30" t="s">
        <v>179</v>
      </c>
      <c r="D17" s="186">
        <v>5000</v>
      </c>
      <c r="E17" s="98">
        <v>4968.56</v>
      </c>
      <c r="F17" s="99">
        <v>4.66</v>
      </c>
      <c r="G17" s="99">
        <v>3.3</v>
      </c>
      <c r="H17" s="345" t="s">
        <v>285</v>
      </c>
      <c r="J17" s="1"/>
    </row>
    <row r="18" spans="2:10" ht="15">
      <c r="B18" s="30" t="s">
        <v>362</v>
      </c>
      <c r="C18" s="30" t="s">
        <v>432</v>
      </c>
      <c r="D18" s="186">
        <v>3500</v>
      </c>
      <c r="E18" s="98">
        <v>3474.69</v>
      </c>
      <c r="F18" s="99">
        <v>3.26</v>
      </c>
      <c r="G18" s="99">
        <v>3.5449999999999995</v>
      </c>
      <c r="H18" s="345" t="s">
        <v>338</v>
      </c>
      <c r="J18" s="1"/>
    </row>
    <row r="19" spans="2:10" ht="15">
      <c r="B19" s="30" t="s">
        <v>100</v>
      </c>
      <c r="C19" s="30" t="s">
        <v>432</v>
      </c>
      <c r="D19" s="186">
        <v>2500</v>
      </c>
      <c r="E19" s="98">
        <v>2487.24</v>
      </c>
      <c r="F19" s="99">
        <v>2.33</v>
      </c>
      <c r="G19" s="99">
        <v>3.2851</v>
      </c>
      <c r="H19" s="345" t="s">
        <v>446</v>
      </c>
      <c r="J19" s="1"/>
    </row>
    <row r="20" spans="2:11" ht="15">
      <c r="B20" s="30" t="s">
        <v>100</v>
      </c>
      <c r="C20" s="30" t="s">
        <v>99</v>
      </c>
      <c r="D20" s="186">
        <v>2500</v>
      </c>
      <c r="E20" s="98">
        <v>2484.26</v>
      </c>
      <c r="F20" s="99">
        <v>2.33</v>
      </c>
      <c r="G20" s="99">
        <v>3.3049999999999997</v>
      </c>
      <c r="H20" s="345" t="s">
        <v>413</v>
      </c>
      <c r="I20" s="187"/>
      <c r="J20" s="74"/>
      <c r="K20" s="74"/>
    </row>
    <row r="21" spans="2:11" ht="15">
      <c r="B21" s="30" t="s">
        <v>412</v>
      </c>
      <c r="C21" s="30" t="s">
        <v>179</v>
      </c>
      <c r="D21" s="186">
        <v>2500</v>
      </c>
      <c r="E21" s="98">
        <v>2481.6</v>
      </c>
      <c r="F21" s="99">
        <v>2.33</v>
      </c>
      <c r="G21" s="99">
        <v>3.2999</v>
      </c>
      <c r="H21" s="345" t="s">
        <v>414</v>
      </c>
      <c r="I21" s="187"/>
      <c r="J21" s="74"/>
      <c r="K21" s="74"/>
    </row>
    <row r="22" spans="2:10" ht="15">
      <c r="B22" s="29" t="s">
        <v>25</v>
      </c>
      <c r="C22" s="29"/>
      <c r="D22" s="190"/>
      <c r="E22" s="100">
        <f>SUM(E17:E21)</f>
        <v>15896.35</v>
      </c>
      <c r="F22" s="100">
        <f>SUM(F17:F21)</f>
        <v>14.91</v>
      </c>
      <c r="G22" s="96"/>
      <c r="H22" s="34"/>
      <c r="J22" s="1"/>
    </row>
    <row r="23" spans="2:10" ht="15">
      <c r="B23" s="9" t="s">
        <v>98</v>
      </c>
      <c r="C23" s="25"/>
      <c r="D23" s="146"/>
      <c r="E23" s="155"/>
      <c r="F23" s="153"/>
      <c r="G23" s="153"/>
      <c r="H23" s="151"/>
      <c r="J23" s="1"/>
    </row>
    <row r="24" spans="2:10" ht="15">
      <c r="B24" s="9" t="s">
        <v>13</v>
      </c>
      <c r="C24" s="25"/>
      <c r="D24" s="146"/>
      <c r="E24" s="155"/>
      <c r="F24" s="153"/>
      <c r="G24" s="153"/>
      <c r="H24" s="151"/>
      <c r="J24" s="1"/>
    </row>
    <row r="25" spans="2:10" ht="15">
      <c r="B25" s="79" t="s">
        <v>264</v>
      </c>
      <c r="C25" s="79" t="s">
        <v>432</v>
      </c>
      <c r="D25" s="124">
        <v>1500</v>
      </c>
      <c r="E25" s="191">
        <v>7439.96</v>
      </c>
      <c r="F25" s="192">
        <v>6.98</v>
      </c>
      <c r="G25" s="88">
        <v>3.3101</v>
      </c>
      <c r="H25" s="193" t="s">
        <v>450</v>
      </c>
      <c r="J25" s="1"/>
    </row>
    <row r="26" spans="2:10" ht="15">
      <c r="B26" s="79" t="s">
        <v>65</v>
      </c>
      <c r="C26" s="79" t="s">
        <v>432</v>
      </c>
      <c r="D26" s="124">
        <v>1000</v>
      </c>
      <c r="E26" s="191">
        <v>4962.56</v>
      </c>
      <c r="F26" s="192">
        <v>4.66</v>
      </c>
      <c r="G26" s="88">
        <v>3.4000999999999997</v>
      </c>
      <c r="H26" s="193" t="s">
        <v>451</v>
      </c>
      <c r="J26" s="1"/>
    </row>
    <row r="27" spans="2:10" ht="15">
      <c r="B27" s="79" t="s">
        <v>147</v>
      </c>
      <c r="C27" s="79" t="s">
        <v>432</v>
      </c>
      <c r="D27" s="124">
        <v>1000</v>
      </c>
      <c r="E27" s="191">
        <v>4967.2</v>
      </c>
      <c r="F27" s="192">
        <v>4.66</v>
      </c>
      <c r="G27" s="88">
        <v>3.3949</v>
      </c>
      <c r="H27" s="193" t="s">
        <v>415</v>
      </c>
      <c r="J27" s="1"/>
    </row>
    <row r="28" spans="2:10" ht="15">
      <c r="B28" s="79" t="s">
        <v>447</v>
      </c>
      <c r="C28" s="79" t="s">
        <v>432</v>
      </c>
      <c r="D28" s="124">
        <v>1000</v>
      </c>
      <c r="E28" s="191">
        <v>4965.41</v>
      </c>
      <c r="F28" s="192">
        <v>4.66</v>
      </c>
      <c r="G28" s="88">
        <v>3.3902</v>
      </c>
      <c r="H28" s="193" t="s">
        <v>452</v>
      </c>
      <c r="J28" s="1"/>
    </row>
    <row r="29" spans="2:10" ht="15">
      <c r="B29" s="79" t="s">
        <v>392</v>
      </c>
      <c r="C29" s="79" t="s">
        <v>432</v>
      </c>
      <c r="D29" s="124">
        <v>1000</v>
      </c>
      <c r="E29" s="191">
        <v>4958.98</v>
      </c>
      <c r="F29" s="192">
        <v>4.65</v>
      </c>
      <c r="G29" s="88">
        <v>3.5949999999999998</v>
      </c>
      <c r="H29" s="193" t="s">
        <v>453</v>
      </c>
      <c r="J29" s="1"/>
    </row>
    <row r="30" spans="2:10" ht="15">
      <c r="B30" s="79" t="s">
        <v>316</v>
      </c>
      <c r="C30" s="79" t="s">
        <v>432</v>
      </c>
      <c r="D30" s="124">
        <v>1000</v>
      </c>
      <c r="E30" s="191">
        <v>4885.34</v>
      </c>
      <c r="F30" s="192">
        <v>4.58</v>
      </c>
      <c r="G30" s="88">
        <v>4.0600000000000005</v>
      </c>
      <c r="H30" s="193" t="s">
        <v>344</v>
      </c>
      <c r="J30" s="1"/>
    </row>
    <row r="31" spans="2:10" ht="15">
      <c r="B31" s="79" t="s">
        <v>355</v>
      </c>
      <c r="C31" s="79" t="s">
        <v>99</v>
      </c>
      <c r="D31" s="124">
        <v>500</v>
      </c>
      <c r="E31" s="191">
        <v>2491.39</v>
      </c>
      <c r="F31" s="192">
        <v>2.34</v>
      </c>
      <c r="G31" s="88">
        <v>4.3497</v>
      </c>
      <c r="H31" s="193" t="s">
        <v>356</v>
      </c>
      <c r="J31" s="1"/>
    </row>
    <row r="32" spans="2:10" ht="15">
      <c r="B32" s="79" t="s">
        <v>448</v>
      </c>
      <c r="C32" s="79" t="s">
        <v>99</v>
      </c>
      <c r="D32" s="124">
        <v>500</v>
      </c>
      <c r="E32" s="191">
        <v>2493.85</v>
      </c>
      <c r="F32" s="192">
        <v>2.34</v>
      </c>
      <c r="G32" s="88">
        <v>3.6004999999999994</v>
      </c>
      <c r="H32" s="193" t="s">
        <v>454</v>
      </c>
      <c r="J32" s="1"/>
    </row>
    <row r="33" spans="2:10" ht="15">
      <c r="B33" s="79" t="s">
        <v>363</v>
      </c>
      <c r="C33" s="79" t="s">
        <v>432</v>
      </c>
      <c r="D33" s="124">
        <v>500</v>
      </c>
      <c r="E33" s="191">
        <v>2478.91</v>
      </c>
      <c r="F33" s="192">
        <v>2.33</v>
      </c>
      <c r="G33" s="88">
        <v>3.45</v>
      </c>
      <c r="H33" s="193" t="s">
        <v>455</v>
      </c>
      <c r="J33" s="1"/>
    </row>
    <row r="34" spans="2:10" ht="15">
      <c r="B34" s="79" t="s">
        <v>42</v>
      </c>
      <c r="C34" s="79" t="s">
        <v>99</v>
      </c>
      <c r="D34" s="124">
        <v>500</v>
      </c>
      <c r="E34" s="191">
        <v>2487.49</v>
      </c>
      <c r="F34" s="192">
        <v>2.33</v>
      </c>
      <c r="G34" s="88">
        <v>3.4000000000000004</v>
      </c>
      <c r="H34" s="193" t="s">
        <v>456</v>
      </c>
      <c r="J34" s="1"/>
    </row>
    <row r="35" spans="2:10" ht="15">
      <c r="B35" s="79" t="s">
        <v>449</v>
      </c>
      <c r="C35" s="79" t="s">
        <v>432</v>
      </c>
      <c r="D35" s="124">
        <v>500</v>
      </c>
      <c r="E35" s="191">
        <v>2480.13</v>
      </c>
      <c r="F35" s="192">
        <v>2.33</v>
      </c>
      <c r="G35" s="88">
        <v>3.61</v>
      </c>
      <c r="H35" s="193" t="s">
        <v>457</v>
      </c>
      <c r="J35" s="1"/>
    </row>
    <row r="36" spans="2:10" ht="15">
      <c r="B36" s="79" t="s">
        <v>23</v>
      </c>
      <c r="C36" s="79" t="s">
        <v>179</v>
      </c>
      <c r="D36" s="124">
        <v>500</v>
      </c>
      <c r="E36" s="191">
        <v>2481.55</v>
      </c>
      <c r="F36" s="192">
        <v>2.33</v>
      </c>
      <c r="G36" s="88">
        <v>3.3498</v>
      </c>
      <c r="H36" s="193" t="s">
        <v>416</v>
      </c>
      <c r="J36" s="1"/>
    </row>
    <row r="37" spans="2:10" ht="15">
      <c r="B37" s="79" t="s">
        <v>365</v>
      </c>
      <c r="C37" s="79" t="s">
        <v>179</v>
      </c>
      <c r="D37" s="124">
        <v>500</v>
      </c>
      <c r="E37" s="191">
        <v>2482.24</v>
      </c>
      <c r="F37" s="192">
        <v>2.33</v>
      </c>
      <c r="G37" s="88">
        <v>3.5301</v>
      </c>
      <c r="H37" s="193" t="s">
        <v>417</v>
      </c>
      <c r="J37" s="1"/>
    </row>
    <row r="38" spans="2:10" ht="15">
      <c r="B38" s="79" t="s">
        <v>147</v>
      </c>
      <c r="C38" s="79" t="s">
        <v>432</v>
      </c>
      <c r="D38" s="124">
        <v>500</v>
      </c>
      <c r="E38" s="191">
        <v>2482.68</v>
      </c>
      <c r="F38" s="192">
        <v>2.33</v>
      </c>
      <c r="G38" s="88">
        <v>3.3950999999999993</v>
      </c>
      <c r="H38" s="193" t="s">
        <v>303</v>
      </c>
      <c r="J38" s="1"/>
    </row>
    <row r="39" spans="2:10" ht="15">
      <c r="B39" s="29" t="s">
        <v>25</v>
      </c>
      <c r="C39" s="25"/>
      <c r="D39" s="146"/>
      <c r="E39" s="150">
        <f>SUM(E25:E38)</f>
        <v>52057.69</v>
      </c>
      <c r="F39" s="101">
        <f>SUM(F25:F38)</f>
        <v>48.849999999999994</v>
      </c>
      <c r="G39" s="96"/>
      <c r="H39" s="34"/>
      <c r="J39" s="1"/>
    </row>
    <row r="40" spans="2:10" ht="15">
      <c r="B40" s="29" t="s">
        <v>92</v>
      </c>
      <c r="C40" s="25"/>
      <c r="D40" s="146"/>
      <c r="E40" s="183"/>
      <c r="F40" s="96"/>
      <c r="G40" s="96"/>
      <c r="H40" s="34"/>
      <c r="J40" s="1"/>
    </row>
    <row r="41" spans="2:10" ht="15">
      <c r="B41" s="30" t="s">
        <v>458</v>
      </c>
      <c r="C41" s="90" t="s">
        <v>17</v>
      </c>
      <c r="D41" s="87">
        <v>10000000</v>
      </c>
      <c r="E41" s="147">
        <v>9918.4</v>
      </c>
      <c r="F41" s="99">
        <v>9.31</v>
      </c>
      <c r="G41" s="99">
        <v>3.2999</v>
      </c>
      <c r="H41" s="345" t="s">
        <v>462</v>
      </c>
      <c r="J41" s="1"/>
    </row>
    <row r="42" spans="2:10" ht="15">
      <c r="B42" s="30" t="s">
        <v>459</v>
      </c>
      <c r="C42" s="90" t="s">
        <v>17</v>
      </c>
      <c r="D42" s="87">
        <v>7500000</v>
      </c>
      <c r="E42" s="147">
        <v>7477.14</v>
      </c>
      <c r="F42" s="99">
        <v>7.02</v>
      </c>
      <c r="G42" s="99">
        <v>3.0997999999999997</v>
      </c>
      <c r="H42" s="345" t="s">
        <v>463</v>
      </c>
      <c r="J42" s="1"/>
    </row>
    <row r="43" spans="2:10" ht="15">
      <c r="B43" s="30" t="s">
        <v>460</v>
      </c>
      <c r="C43" s="90" t="s">
        <v>17</v>
      </c>
      <c r="D43" s="87">
        <v>5000000</v>
      </c>
      <c r="E43" s="147">
        <v>4959.2</v>
      </c>
      <c r="F43" s="99">
        <v>4.65</v>
      </c>
      <c r="G43" s="99">
        <v>3.2999</v>
      </c>
      <c r="H43" s="345" t="s">
        <v>464</v>
      </c>
      <c r="J43" s="1"/>
    </row>
    <row r="44" spans="2:10" ht="15">
      <c r="B44" s="30" t="s">
        <v>434</v>
      </c>
      <c r="C44" s="90" t="s">
        <v>17</v>
      </c>
      <c r="D44" s="87">
        <v>5000000</v>
      </c>
      <c r="E44" s="147">
        <v>4942.67</v>
      </c>
      <c r="F44" s="99">
        <v>4.64</v>
      </c>
      <c r="G44" s="99">
        <v>3.3600000000000003</v>
      </c>
      <c r="H44" s="345" t="s">
        <v>437</v>
      </c>
      <c r="J44" s="1"/>
    </row>
    <row r="45" spans="2:10" ht="15">
      <c r="B45" s="30" t="s">
        <v>461</v>
      </c>
      <c r="C45" s="90" t="s">
        <v>17</v>
      </c>
      <c r="D45" s="87">
        <v>2500000</v>
      </c>
      <c r="E45" s="147">
        <v>2482.98</v>
      </c>
      <c r="F45" s="99">
        <v>2.33</v>
      </c>
      <c r="G45" s="99">
        <v>3.2498</v>
      </c>
      <c r="H45" s="345" t="s">
        <v>465</v>
      </c>
      <c r="J45" s="1"/>
    </row>
    <row r="46" spans="2:10" ht="15">
      <c r="B46" s="29" t="s">
        <v>25</v>
      </c>
      <c r="C46" s="25"/>
      <c r="D46" s="146"/>
      <c r="E46" s="149">
        <f>SUM(E41:E45)</f>
        <v>29780.390000000003</v>
      </c>
      <c r="F46" s="101">
        <f>SUM(F41:F45)</f>
        <v>27.949999999999996</v>
      </c>
      <c r="G46" s="96"/>
      <c r="H46" s="34"/>
      <c r="J46" s="1"/>
    </row>
    <row r="47" spans="2:10" ht="15">
      <c r="B47" s="29" t="s">
        <v>31</v>
      </c>
      <c r="C47" s="29"/>
      <c r="D47" s="190"/>
      <c r="E47" s="95"/>
      <c r="F47" s="96"/>
      <c r="G47" s="96"/>
      <c r="H47" s="34"/>
      <c r="J47" s="1"/>
    </row>
    <row r="48" spans="2:10" ht="15">
      <c r="B48" s="29" t="s">
        <v>32</v>
      </c>
      <c r="C48" s="30"/>
      <c r="D48" s="31"/>
      <c r="E48" s="98">
        <v>18745.16</v>
      </c>
      <c r="F48" s="367">
        <v>17.59</v>
      </c>
      <c r="G48" s="88"/>
      <c r="H48" s="46"/>
      <c r="J48" s="1"/>
    </row>
    <row r="49" spans="2:10" ht="15">
      <c r="B49" s="29" t="s">
        <v>33</v>
      </c>
      <c r="C49" s="30"/>
      <c r="D49" s="31"/>
      <c r="E49" s="98">
        <v>-9896.09</v>
      </c>
      <c r="F49" s="367">
        <v>-9.3</v>
      </c>
      <c r="G49" s="88"/>
      <c r="H49" s="46"/>
      <c r="I49" s="187"/>
      <c r="J49" s="1"/>
    </row>
    <row r="50" spans="2:10" ht="15">
      <c r="B50" s="50" t="s">
        <v>34</v>
      </c>
      <c r="C50" s="50"/>
      <c r="D50" s="51"/>
      <c r="E50" s="195">
        <f>SUM(E49+E48+E22+E39)+E46</f>
        <v>106583.5</v>
      </c>
      <c r="F50" s="195">
        <f>SUM(F49+F48+F22+F39)+F46</f>
        <v>100</v>
      </c>
      <c r="G50" s="196"/>
      <c r="H50" s="169"/>
      <c r="I50" s="187"/>
      <c r="J50" s="1"/>
    </row>
    <row r="51" spans="2:10" ht="15">
      <c r="B51" s="30" t="s">
        <v>97</v>
      </c>
      <c r="C51" s="170"/>
      <c r="D51" s="171"/>
      <c r="E51" s="172"/>
      <c r="F51" s="172"/>
      <c r="G51" s="172"/>
      <c r="H51" s="173"/>
      <c r="I51" s="187"/>
      <c r="J51" s="1"/>
    </row>
    <row r="52" spans="2:10" ht="15">
      <c r="B52" s="392" t="s">
        <v>36</v>
      </c>
      <c r="C52" s="393"/>
      <c r="D52" s="393"/>
      <c r="E52" s="393"/>
      <c r="F52" s="393"/>
      <c r="G52" s="393"/>
      <c r="H52" s="394"/>
      <c r="J52" s="1"/>
    </row>
    <row r="53" spans="2:10" ht="15">
      <c r="B53" s="332" t="s">
        <v>96</v>
      </c>
      <c r="C53" s="333"/>
      <c r="D53" s="333"/>
      <c r="E53" s="333"/>
      <c r="F53" s="333"/>
      <c r="G53" s="333"/>
      <c r="H53" s="334"/>
      <c r="J53" s="1"/>
    </row>
    <row r="54" spans="2:10" ht="15">
      <c r="B54" s="324" t="s">
        <v>314</v>
      </c>
      <c r="C54" s="329"/>
      <c r="D54" s="329"/>
      <c r="E54" s="329"/>
      <c r="F54" s="329"/>
      <c r="G54" s="329"/>
      <c r="H54" s="330"/>
      <c r="J54" s="1"/>
    </row>
    <row r="55" spans="5:10" ht="15">
      <c r="E55" s="66"/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62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</sheetData>
  <sheetProtection/>
  <mergeCells count="3">
    <mergeCell ref="B1:H1"/>
    <mergeCell ref="B2:H2"/>
    <mergeCell ref="B52:H52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view="pageBreakPreview" zoomScale="80" zoomScaleSheetLayoutView="80" zoomScalePageLayoutView="0" workbookViewId="0" topLeftCell="B37">
      <selection activeCell="B50" sqref="B50"/>
    </sheetView>
  </sheetViews>
  <sheetFormatPr defaultColWidth="9.140625" defaultRowHeight="15"/>
  <cols>
    <col min="1" max="1" width="9.140625" style="2" hidden="1" customWidth="1"/>
    <col min="2" max="2" width="75.421875" style="3" customWidth="1"/>
    <col min="3" max="3" width="21.57421875" style="3" customWidth="1"/>
    <col min="4" max="4" width="16.28125" style="3" customWidth="1"/>
    <col min="5" max="7" width="15.421875" style="3" customWidth="1"/>
    <col min="8" max="8" width="15.00390625" style="65" bestFit="1" customWidth="1"/>
    <col min="9" max="9" width="15.140625" style="197" bestFit="1" customWidth="1"/>
    <col min="10" max="10" width="18.421875" style="189" customWidth="1"/>
    <col min="11" max="11" width="14.7109375" style="189" customWidth="1"/>
    <col min="12" max="16384" width="9.140625" style="2" customWidth="1"/>
  </cols>
  <sheetData>
    <row r="1" spans="2:11" ht="15" hidden="1">
      <c r="B1" s="376" t="s">
        <v>0</v>
      </c>
      <c r="C1" s="377"/>
      <c r="D1" s="377"/>
      <c r="E1" s="377"/>
      <c r="F1" s="377"/>
      <c r="G1" s="377"/>
      <c r="H1" s="378"/>
      <c r="J1" s="2"/>
      <c r="K1" s="2"/>
    </row>
    <row r="2" spans="2:11" ht="15" hidden="1">
      <c r="B2" s="379" t="s">
        <v>1</v>
      </c>
      <c r="C2" s="380"/>
      <c r="D2" s="380"/>
      <c r="E2" s="380"/>
      <c r="F2" s="380"/>
      <c r="G2" s="380"/>
      <c r="H2" s="381"/>
      <c r="J2" s="2"/>
      <c r="K2" s="2"/>
    </row>
    <row r="3" spans="2:11" ht="15">
      <c r="B3" s="4" t="s">
        <v>2</v>
      </c>
      <c r="C3" s="5"/>
      <c r="D3" s="6"/>
      <c r="E3" s="7"/>
      <c r="F3" s="7"/>
      <c r="G3" s="7"/>
      <c r="H3" s="8"/>
      <c r="J3" s="2"/>
      <c r="K3" s="2"/>
    </row>
    <row r="4" spans="2:11" ht="15">
      <c r="B4" s="397" t="s">
        <v>183</v>
      </c>
      <c r="C4" s="398"/>
      <c r="D4" s="398"/>
      <c r="E4" s="398"/>
      <c r="F4" s="398"/>
      <c r="G4" s="398"/>
      <c r="H4" s="399"/>
      <c r="J4" s="2"/>
      <c r="K4" s="2"/>
    </row>
    <row r="5" spans="2:11" ht="15">
      <c r="B5" s="314" t="s">
        <v>430</v>
      </c>
      <c r="C5" s="12"/>
      <c r="D5" s="13"/>
      <c r="E5" s="12"/>
      <c r="F5" s="12"/>
      <c r="G5" s="12"/>
      <c r="H5" s="14"/>
      <c r="J5" s="2"/>
      <c r="K5" s="2"/>
    </row>
    <row r="6" spans="2:11" ht="15">
      <c r="B6" s="4"/>
      <c r="C6" s="12"/>
      <c r="D6" s="13"/>
      <c r="E6" s="12"/>
      <c r="F6" s="12"/>
      <c r="G6" s="12"/>
      <c r="H6" s="14"/>
      <c r="J6" s="2"/>
      <c r="K6" s="2"/>
    </row>
    <row r="7" spans="2:9" s="24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323</v>
      </c>
      <c r="H7" s="23" t="s">
        <v>10</v>
      </c>
      <c r="I7" s="197"/>
    </row>
    <row r="8" spans="2:9" s="24" customFormat="1" ht="15">
      <c r="B8" s="9" t="s">
        <v>11</v>
      </c>
      <c r="C8" s="25"/>
      <c r="D8" s="146"/>
      <c r="E8" s="179"/>
      <c r="F8" s="180"/>
      <c r="G8" s="180"/>
      <c r="H8" s="151"/>
      <c r="I8" s="197"/>
    </row>
    <row r="9" spans="2:9" s="24" customFormat="1" ht="15">
      <c r="B9" s="9" t="s">
        <v>12</v>
      </c>
      <c r="C9" s="25"/>
      <c r="D9" s="146"/>
      <c r="E9" s="179"/>
      <c r="F9" s="180"/>
      <c r="G9" s="180"/>
      <c r="H9" s="151"/>
      <c r="I9" s="197"/>
    </row>
    <row r="10" spans="2:10" s="24" customFormat="1" ht="15">
      <c r="B10" s="9" t="s">
        <v>13</v>
      </c>
      <c r="C10" s="25"/>
      <c r="D10" s="146"/>
      <c r="E10" s="146"/>
      <c r="F10" s="180"/>
      <c r="G10" s="180"/>
      <c r="H10" s="151"/>
      <c r="I10" s="197"/>
      <c r="J10" s="1"/>
    </row>
    <row r="11" spans="2:10" s="24" customFormat="1" ht="15">
      <c r="B11" s="79" t="s">
        <v>229</v>
      </c>
      <c r="C11" s="79" t="s">
        <v>120</v>
      </c>
      <c r="D11" s="124">
        <v>140</v>
      </c>
      <c r="E11" s="124">
        <v>1666.88</v>
      </c>
      <c r="F11" s="193">
        <v>7.33</v>
      </c>
      <c r="G11" s="193">
        <v>7.499899999999999</v>
      </c>
      <c r="H11" s="193" t="s">
        <v>230</v>
      </c>
      <c r="I11" s="197"/>
      <c r="J11" s="1"/>
    </row>
    <row r="12" spans="2:10" s="24" customFormat="1" ht="15">
      <c r="B12" s="79" t="s">
        <v>184</v>
      </c>
      <c r="C12" s="79" t="s">
        <v>112</v>
      </c>
      <c r="D12" s="124">
        <v>150</v>
      </c>
      <c r="E12" s="124">
        <v>1513.27</v>
      </c>
      <c r="F12" s="193">
        <v>6.66</v>
      </c>
      <c r="G12" s="193">
        <v>11.929499999999999</v>
      </c>
      <c r="H12" s="193" t="s">
        <v>185</v>
      </c>
      <c r="I12" s="197"/>
      <c r="J12" s="1"/>
    </row>
    <row r="13" spans="2:10" s="24" customFormat="1" ht="15">
      <c r="B13" s="79" t="s">
        <v>118</v>
      </c>
      <c r="C13" s="79" t="s">
        <v>113</v>
      </c>
      <c r="D13" s="124">
        <v>110</v>
      </c>
      <c r="E13" s="124">
        <v>1221.94</v>
      </c>
      <c r="F13" s="193">
        <v>5.38</v>
      </c>
      <c r="G13" s="193">
        <v>8.322799999999999</v>
      </c>
      <c r="H13" s="193" t="s">
        <v>187</v>
      </c>
      <c r="I13" s="197"/>
      <c r="J13" s="1"/>
    </row>
    <row r="14" spans="2:10" s="24" customFormat="1" ht="15">
      <c r="B14" s="79" t="s">
        <v>375</v>
      </c>
      <c r="C14" s="79" t="s">
        <v>115</v>
      </c>
      <c r="D14" s="124">
        <v>100</v>
      </c>
      <c r="E14" s="124">
        <v>1118.82</v>
      </c>
      <c r="F14" s="193">
        <v>4.92</v>
      </c>
      <c r="G14" s="193">
        <v>5.1799</v>
      </c>
      <c r="H14" s="193" t="s">
        <v>376</v>
      </c>
      <c r="I14" s="197"/>
      <c r="J14" s="1"/>
    </row>
    <row r="15" spans="2:14" s="24" customFormat="1" ht="15">
      <c r="B15" s="79" t="s">
        <v>23</v>
      </c>
      <c r="C15" s="79" t="s">
        <v>41</v>
      </c>
      <c r="D15" s="194">
        <v>100</v>
      </c>
      <c r="E15" s="198">
        <v>1091.53</v>
      </c>
      <c r="F15" s="89">
        <v>4.8</v>
      </c>
      <c r="G15" s="346">
        <v>4.95</v>
      </c>
      <c r="H15" s="193" t="s">
        <v>281</v>
      </c>
      <c r="I15" s="199"/>
      <c r="J15" s="37"/>
      <c r="K15" s="37"/>
      <c r="L15" s="174"/>
      <c r="N15" s="174"/>
    </row>
    <row r="16" spans="2:14" s="24" customFormat="1" ht="15">
      <c r="B16" s="79" t="s">
        <v>59</v>
      </c>
      <c r="C16" s="79" t="s">
        <v>15</v>
      </c>
      <c r="D16" s="194">
        <v>100</v>
      </c>
      <c r="E16" s="198">
        <v>1065.75</v>
      </c>
      <c r="F16" s="89">
        <v>4.69</v>
      </c>
      <c r="G16" s="346">
        <v>4.8149999999999995</v>
      </c>
      <c r="H16" s="193" t="s">
        <v>377</v>
      </c>
      <c r="I16" s="199"/>
      <c r="J16" s="37"/>
      <c r="K16" s="37"/>
      <c r="L16" s="174"/>
      <c r="N16" s="174"/>
    </row>
    <row r="17" spans="2:14" s="24" customFormat="1" ht="15">
      <c r="B17" s="79" t="s">
        <v>378</v>
      </c>
      <c r="C17" s="79" t="s">
        <v>115</v>
      </c>
      <c r="D17" s="194">
        <v>100</v>
      </c>
      <c r="E17" s="198">
        <v>1050.46</v>
      </c>
      <c r="F17" s="89">
        <v>4.62</v>
      </c>
      <c r="G17" s="346">
        <v>5.965</v>
      </c>
      <c r="H17" s="193" t="s">
        <v>381</v>
      </c>
      <c r="I17" s="199"/>
      <c r="J17" s="37"/>
      <c r="K17" s="37"/>
      <c r="L17" s="174"/>
      <c r="N17" s="174"/>
    </row>
    <row r="18" spans="2:14" s="24" customFormat="1" ht="15">
      <c r="B18" s="79" t="s">
        <v>379</v>
      </c>
      <c r="C18" s="79" t="s">
        <v>380</v>
      </c>
      <c r="D18" s="194">
        <v>100</v>
      </c>
      <c r="E18" s="198">
        <v>1043.49</v>
      </c>
      <c r="F18" s="89">
        <v>4.59</v>
      </c>
      <c r="G18" s="346">
        <v>5.26</v>
      </c>
      <c r="H18" s="193" t="s">
        <v>382</v>
      </c>
      <c r="I18" s="199"/>
      <c r="J18" s="37"/>
      <c r="K18" s="37"/>
      <c r="L18" s="174"/>
      <c r="N18" s="174"/>
    </row>
    <row r="19" spans="2:14" s="24" customFormat="1" ht="15">
      <c r="B19" s="79" t="s">
        <v>418</v>
      </c>
      <c r="C19" s="79" t="s">
        <v>368</v>
      </c>
      <c r="D19" s="194">
        <v>100</v>
      </c>
      <c r="E19" s="198">
        <v>1034.29</v>
      </c>
      <c r="F19" s="89">
        <v>4.55</v>
      </c>
      <c r="G19" s="346">
        <v>7.304999999999999</v>
      </c>
      <c r="H19" s="193" t="s">
        <v>369</v>
      </c>
      <c r="I19" s="199"/>
      <c r="J19" s="37"/>
      <c r="K19" s="37"/>
      <c r="L19" s="174"/>
      <c r="N19" s="174"/>
    </row>
    <row r="20" spans="2:14" s="24" customFormat="1" ht="15">
      <c r="B20" s="79" t="s">
        <v>330</v>
      </c>
      <c r="C20" s="79" t="s">
        <v>331</v>
      </c>
      <c r="D20" s="194">
        <v>50</v>
      </c>
      <c r="E20" s="198">
        <v>899.55</v>
      </c>
      <c r="F20" s="89">
        <v>3.96</v>
      </c>
      <c r="G20" s="346">
        <v>4.8248</v>
      </c>
      <c r="H20" s="193" t="s">
        <v>332</v>
      </c>
      <c r="I20" s="199"/>
      <c r="J20" s="37"/>
      <c r="K20" s="37"/>
      <c r="L20" s="174"/>
      <c r="N20" s="174"/>
    </row>
    <row r="21" spans="2:14" s="24" customFormat="1" ht="15">
      <c r="B21" s="79" t="s">
        <v>304</v>
      </c>
      <c r="C21" s="79" t="s">
        <v>15</v>
      </c>
      <c r="D21" s="194">
        <v>849</v>
      </c>
      <c r="E21" s="198">
        <v>877.06</v>
      </c>
      <c r="F21" s="89">
        <v>3.86</v>
      </c>
      <c r="G21" s="346">
        <v>7.338799999999999</v>
      </c>
      <c r="H21" s="193" t="s">
        <v>305</v>
      </c>
      <c r="I21" s="199"/>
      <c r="J21" s="37"/>
      <c r="K21" s="37"/>
      <c r="L21" s="174"/>
      <c r="N21" s="174"/>
    </row>
    <row r="22" spans="2:14" s="24" customFormat="1" ht="15">
      <c r="B22" s="79" t="s">
        <v>326</v>
      </c>
      <c r="C22" s="79" t="s">
        <v>431</v>
      </c>
      <c r="D22" s="194">
        <v>50000</v>
      </c>
      <c r="E22" s="198">
        <v>546.21</v>
      </c>
      <c r="F22" s="89">
        <v>2.4</v>
      </c>
      <c r="G22" s="346">
        <v>4.449</v>
      </c>
      <c r="H22" s="193" t="s">
        <v>327</v>
      </c>
      <c r="I22" s="199"/>
      <c r="J22" s="37"/>
      <c r="K22" s="37"/>
      <c r="L22" s="174"/>
      <c r="N22" s="174"/>
    </row>
    <row r="23" spans="2:14" s="24" customFormat="1" ht="15">
      <c r="B23" s="79" t="s">
        <v>326</v>
      </c>
      <c r="C23" s="79" t="s">
        <v>431</v>
      </c>
      <c r="D23" s="194">
        <v>50</v>
      </c>
      <c r="E23" s="198">
        <v>538.64</v>
      </c>
      <c r="F23" s="89">
        <v>2.37</v>
      </c>
      <c r="G23" s="346">
        <v>4.8742</v>
      </c>
      <c r="H23" s="193" t="s">
        <v>333</v>
      </c>
      <c r="I23" s="199"/>
      <c r="J23" s="39"/>
      <c r="K23" s="40"/>
      <c r="L23" s="174"/>
      <c r="N23" s="174"/>
    </row>
    <row r="24" spans="2:14" s="24" customFormat="1" ht="15">
      <c r="B24" s="79" t="s">
        <v>315</v>
      </c>
      <c r="C24" s="79" t="s">
        <v>117</v>
      </c>
      <c r="D24" s="194">
        <v>500</v>
      </c>
      <c r="E24" s="198">
        <v>0</v>
      </c>
      <c r="F24" s="89">
        <v>0</v>
      </c>
      <c r="G24" s="346">
        <v>0</v>
      </c>
      <c r="H24" s="193" t="s">
        <v>188</v>
      </c>
      <c r="I24" s="199"/>
      <c r="J24" s="39"/>
      <c r="K24" s="40"/>
      <c r="L24" s="174"/>
      <c r="N24" s="174"/>
    </row>
    <row r="25" spans="2:14" s="24" customFormat="1" ht="15">
      <c r="B25" s="29" t="s">
        <v>25</v>
      </c>
      <c r="C25" s="79"/>
      <c r="D25" s="87"/>
      <c r="E25" s="43">
        <f>SUM(E11:E24)</f>
        <v>13667.89</v>
      </c>
      <c r="F25" s="43">
        <f>SUM(F11:F24)</f>
        <v>60.12999999999999</v>
      </c>
      <c r="G25" s="357"/>
      <c r="H25" s="34"/>
      <c r="I25" s="199"/>
      <c r="J25" s="188"/>
      <c r="K25" s="200"/>
      <c r="L25" s="174"/>
      <c r="N25" s="174"/>
    </row>
    <row r="26" spans="2:14" s="24" customFormat="1" ht="15">
      <c r="B26" s="29" t="s">
        <v>26</v>
      </c>
      <c r="C26" s="90"/>
      <c r="D26" s="87"/>
      <c r="E26" s="92"/>
      <c r="F26" s="92"/>
      <c r="G26" s="357"/>
      <c r="H26" s="34"/>
      <c r="I26" s="199"/>
      <c r="J26" s="188"/>
      <c r="K26" s="200"/>
      <c r="L26" s="174"/>
      <c r="N26" s="174"/>
    </row>
    <row r="27" spans="2:14" s="24" customFormat="1" ht="15">
      <c r="B27" s="29" t="s">
        <v>89</v>
      </c>
      <c r="C27" s="90"/>
      <c r="D27" s="87"/>
      <c r="E27" s="92"/>
      <c r="F27" s="92"/>
      <c r="G27" s="357"/>
      <c r="H27" s="34"/>
      <c r="I27" s="199"/>
      <c r="J27" s="188"/>
      <c r="K27" s="200"/>
      <c r="L27" s="174"/>
      <c r="N27" s="174"/>
    </row>
    <row r="28" spans="2:14" s="24" customFormat="1" ht="15">
      <c r="B28" s="30" t="s">
        <v>289</v>
      </c>
      <c r="C28" s="90" t="s">
        <v>17</v>
      </c>
      <c r="D28" s="87">
        <v>2700000</v>
      </c>
      <c r="E28" s="32">
        <v>2846.71</v>
      </c>
      <c r="F28" s="32">
        <v>12.52</v>
      </c>
      <c r="G28" s="358">
        <v>5.2780000000000005</v>
      </c>
      <c r="H28" s="34" t="s">
        <v>290</v>
      </c>
      <c r="I28" s="199"/>
      <c r="J28" s="188"/>
      <c r="K28" s="200"/>
      <c r="L28" s="174"/>
      <c r="N28" s="174"/>
    </row>
    <row r="29" spans="2:14" s="24" customFormat="1" ht="15">
      <c r="B29" s="29" t="s">
        <v>25</v>
      </c>
      <c r="C29" s="90"/>
      <c r="D29" s="87"/>
      <c r="E29" s="44">
        <f>SUM(E28:E28)</f>
        <v>2846.71</v>
      </c>
      <c r="F29" s="44">
        <f>SUM(F28:F28)</f>
        <v>12.52</v>
      </c>
      <c r="G29" s="201"/>
      <c r="H29" s="34"/>
      <c r="I29" s="199"/>
      <c r="J29" s="188"/>
      <c r="K29" s="200"/>
      <c r="L29" s="174"/>
      <c r="N29" s="174"/>
    </row>
    <row r="30" spans="2:14" s="24" customFormat="1" ht="15">
      <c r="B30" s="29" t="s">
        <v>93</v>
      </c>
      <c r="C30" s="90"/>
      <c r="D30" s="87"/>
      <c r="E30" s="92"/>
      <c r="F30" s="92"/>
      <c r="G30" s="201"/>
      <c r="H30" s="34"/>
      <c r="I30" s="199"/>
      <c r="J30" s="188"/>
      <c r="K30" s="200"/>
      <c r="L30" s="174"/>
      <c r="N30" s="174"/>
    </row>
    <row r="31" spans="2:14" s="24" customFormat="1" ht="15">
      <c r="B31" s="29" t="s">
        <v>101</v>
      </c>
      <c r="C31" s="90"/>
      <c r="D31" s="87"/>
      <c r="E31" s="92"/>
      <c r="F31" s="92"/>
      <c r="G31" s="201"/>
      <c r="H31" s="34"/>
      <c r="I31" s="199"/>
      <c r="J31" s="188"/>
      <c r="K31" s="200"/>
      <c r="L31" s="174"/>
      <c r="N31" s="174"/>
    </row>
    <row r="32" spans="2:14" s="24" customFormat="1" ht="15">
      <c r="B32" s="30" t="s">
        <v>265</v>
      </c>
      <c r="C32" s="90" t="s">
        <v>15</v>
      </c>
      <c r="D32" s="87">
        <v>2500</v>
      </c>
      <c r="E32" s="32">
        <v>2264.32</v>
      </c>
      <c r="F32" s="32">
        <v>9.96</v>
      </c>
      <c r="G32" s="343">
        <v>4.8832</v>
      </c>
      <c r="H32" s="34" t="s">
        <v>280</v>
      </c>
      <c r="I32" s="199"/>
      <c r="J32" s="188"/>
      <c r="K32" s="200"/>
      <c r="L32" s="174"/>
      <c r="N32" s="174"/>
    </row>
    <row r="33" spans="2:14" s="24" customFormat="1" ht="15">
      <c r="B33" s="29" t="s">
        <v>25</v>
      </c>
      <c r="C33" s="90"/>
      <c r="D33" s="87"/>
      <c r="E33" s="44">
        <f>SUM(E32)</f>
        <v>2264.32</v>
      </c>
      <c r="F33" s="44">
        <f>SUM(F32)</f>
        <v>9.96</v>
      </c>
      <c r="G33" s="309"/>
      <c r="H33" s="34"/>
      <c r="I33" s="199"/>
      <c r="J33" s="188"/>
      <c r="K33" s="200"/>
      <c r="L33" s="174"/>
      <c r="N33" s="174"/>
    </row>
    <row r="34" spans="2:14" s="24" customFormat="1" ht="15" customHeight="1">
      <c r="B34" s="29" t="s">
        <v>31</v>
      </c>
      <c r="C34" s="30"/>
      <c r="D34" s="31"/>
      <c r="E34" s="198"/>
      <c r="F34" s="89"/>
      <c r="G34" s="89"/>
      <c r="H34" s="46"/>
      <c r="I34" s="197"/>
      <c r="J34" s="188"/>
      <c r="K34" s="200"/>
      <c r="L34" s="174"/>
      <c r="N34" s="174"/>
    </row>
    <row r="35" spans="2:14" s="24" customFormat="1" ht="15" customHeight="1">
      <c r="B35" s="29" t="s">
        <v>32</v>
      </c>
      <c r="C35" s="30"/>
      <c r="D35" s="31"/>
      <c r="E35" s="198">
        <v>3929.09</v>
      </c>
      <c r="F35" s="369">
        <v>17.28</v>
      </c>
      <c r="G35" s="89"/>
      <c r="H35" s="46"/>
      <c r="I35" s="197"/>
      <c r="J35" s="188"/>
      <c r="K35" s="200"/>
      <c r="L35" s="174"/>
      <c r="N35" s="174"/>
    </row>
    <row r="36" spans="2:12" s="24" customFormat="1" ht="15" customHeight="1">
      <c r="B36" s="29" t="s">
        <v>33</v>
      </c>
      <c r="C36" s="30"/>
      <c r="D36" s="31"/>
      <c r="E36" s="198">
        <v>23.64</v>
      </c>
      <c r="F36" s="369">
        <v>0.11</v>
      </c>
      <c r="G36" s="89"/>
      <c r="H36" s="46"/>
      <c r="I36" s="197"/>
      <c r="J36" s="188"/>
      <c r="K36" s="200"/>
      <c r="L36" s="174"/>
    </row>
    <row r="37" spans="2:11" s="24" customFormat="1" ht="15">
      <c r="B37" s="50" t="s">
        <v>34</v>
      </c>
      <c r="C37" s="50"/>
      <c r="D37" s="110"/>
      <c r="E37" s="52">
        <f>E36+E35+E25+E29+E33</f>
        <v>22731.649999999998</v>
      </c>
      <c r="F37" s="52">
        <f>F36+F35+F25+F29+F33</f>
        <v>99.99999999999997</v>
      </c>
      <c r="G37" s="54"/>
      <c r="H37" s="169"/>
      <c r="I37" s="197"/>
      <c r="J37" s="188"/>
      <c r="K37" s="200"/>
    </row>
    <row r="38" spans="2:11" s="24" customFormat="1" ht="15">
      <c r="B38" s="30" t="s">
        <v>35</v>
      </c>
      <c r="C38" s="170"/>
      <c r="D38" s="171"/>
      <c r="E38" s="163"/>
      <c r="F38" s="172"/>
      <c r="G38" s="172"/>
      <c r="H38" s="173"/>
      <c r="I38" s="197"/>
      <c r="J38" s="189"/>
      <c r="K38" s="200"/>
    </row>
    <row r="39" spans="2:11" s="1" customFormat="1" ht="15">
      <c r="B39" s="392" t="s">
        <v>36</v>
      </c>
      <c r="C39" s="393"/>
      <c r="D39" s="393"/>
      <c r="E39" s="393"/>
      <c r="F39" s="393"/>
      <c r="G39" s="393"/>
      <c r="H39" s="394"/>
      <c r="I39" s="197"/>
      <c r="J39" s="189"/>
      <c r="K39" s="188"/>
    </row>
    <row r="40" spans="2:11" s="1" customFormat="1" ht="15">
      <c r="B40" s="3" t="s">
        <v>96</v>
      </c>
      <c r="C40" s="177"/>
      <c r="D40" s="177"/>
      <c r="E40" s="177"/>
      <c r="F40" s="177"/>
      <c r="G40" s="177"/>
      <c r="H40" s="177"/>
      <c r="I40" s="197"/>
      <c r="J40" s="189"/>
      <c r="K40" s="188"/>
    </row>
    <row r="41" spans="2:11" s="1" customFormat="1" ht="15">
      <c r="B41" s="324" t="s">
        <v>314</v>
      </c>
      <c r="C41" s="329"/>
      <c r="D41" s="329"/>
      <c r="E41" s="329"/>
      <c r="F41" s="329"/>
      <c r="G41" s="329"/>
      <c r="H41" s="329"/>
      <c r="I41" s="197"/>
      <c r="J41" s="189"/>
      <c r="K41" s="188"/>
    </row>
    <row r="42" spans="2:11" s="1" customFormat="1" ht="15">
      <c r="B42" s="276" t="s">
        <v>247</v>
      </c>
      <c r="C42" s="177"/>
      <c r="D42" s="177"/>
      <c r="E42" s="177"/>
      <c r="F42" s="177"/>
      <c r="G42" s="177"/>
      <c r="H42" s="177"/>
      <c r="I42" s="197"/>
      <c r="J42" s="189"/>
      <c r="K42" s="188"/>
    </row>
    <row r="43" spans="2:11" s="1" customFormat="1" ht="32.25" customHeight="1">
      <c r="B43" s="395" t="s">
        <v>298</v>
      </c>
      <c r="C43" s="395"/>
      <c r="D43" s="395"/>
      <c r="E43" s="395"/>
      <c r="F43" s="395"/>
      <c r="G43" s="395"/>
      <c r="H43" s="312"/>
      <c r="I43" s="197"/>
      <c r="J43" s="189"/>
      <c r="K43" s="188"/>
    </row>
    <row r="44" spans="2:11" s="1" customFormat="1" ht="15">
      <c r="B44" s="316" t="s">
        <v>299</v>
      </c>
      <c r="C44" s="396" t="s">
        <v>300</v>
      </c>
      <c r="D44" s="396"/>
      <c r="E44" s="396"/>
      <c r="F44" s="396"/>
      <c r="G44" s="317"/>
      <c r="H44" s="317"/>
      <c r="I44" s="197"/>
      <c r="J44" s="189"/>
      <c r="K44" s="188"/>
    </row>
    <row r="45" spans="2:11" s="1" customFormat="1" ht="48" customHeight="1">
      <c r="B45" s="318" t="s">
        <v>255</v>
      </c>
      <c r="C45" s="403" t="s">
        <v>301</v>
      </c>
      <c r="D45" s="404"/>
      <c r="E45" s="404"/>
      <c r="F45" s="405"/>
      <c r="G45" s="406"/>
      <c r="H45" s="407"/>
      <c r="I45" s="197"/>
      <c r="J45" s="189"/>
      <c r="K45" s="188"/>
    </row>
    <row r="46" spans="2:11" s="1" customFormat="1" ht="48" customHeight="1">
      <c r="B46" s="319" t="s">
        <v>302</v>
      </c>
      <c r="C46" s="408" t="s">
        <v>301</v>
      </c>
      <c r="D46" s="408"/>
      <c r="E46" s="408"/>
      <c r="F46" s="408"/>
      <c r="G46" s="320"/>
      <c r="H46" s="320"/>
      <c r="I46" s="197"/>
      <c r="J46" s="189"/>
      <c r="K46" s="188"/>
    </row>
    <row r="47" spans="2:11" s="1" customFormat="1" ht="46.5" customHeight="1">
      <c r="B47" s="318" t="s">
        <v>257</v>
      </c>
      <c r="C47" s="408" t="s">
        <v>301</v>
      </c>
      <c r="D47" s="408"/>
      <c r="E47" s="408"/>
      <c r="F47" s="408"/>
      <c r="G47" s="407"/>
      <c r="H47" s="407"/>
      <c r="I47" s="197"/>
      <c r="J47" s="189"/>
      <c r="K47" s="188"/>
    </row>
    <row r="48" spans="2:11" s="1" customFormat="1" ht="15">
      <c r="B48" s="276"/>
      <c r="C48" s="312"/>
      <c r="D48" s="312"/>
      <c r="E48" s="312"/>
      <c r="F48" s="312"/>
      <c r="G48" s="312"/>
      <c r="H48" s="312"/>
      <c r="I48" s="197"/>
      <c r="J48" s="189"/>
      <c r="K48" s="188"/>
    </row>
    <row r="49" spans="2:11" s="1" customFormat="1" ht="60" customHeight="1">
      <c r="B49" s="400" t="s">
        <v>492</v>
      </c>
      <c r="C49" s="401"/>
      <c r="D49" s="177"/>
      <c r="E49" s="177"/>
      <c r="F49" s="177"/>
      <c r="G49" s="177"/>
      <c r="H49" s="177"/>
      <c r="I49" s="197"/>
      <c r="J49" s="189"/>
      <c r="K49" s="188"/>
    </row>
    <row r="50" spans="2:11" s="1" customFormat="1" ht="60">
      <c r="B50" s="298" t="s">
        <v>254</v>
      </c>
      <c r="C50" s="298" t="s">
        <v>10</v>
      </c>
      <c r="D50" s="402" t="s">
        <v>248</v>
      </c>
      <c r="E50" s="402"/>
      <c r="F50" s="299" t="s">
        <v>249</v>
      </c>
      <c r="G50" s="177"/>
      <c r="H50" s="177"/>
      <c r="I50" s="197"/>
      <c r="J50" s="189"/>
      <c r="K50" s="188"/>
    </row>
    <row r="51" spans="2:11" s="1" customFormat="1" ht="30">
      <c r="B51" s="298"/>
      <c r="C51" s="298"/>
      <c r="D51" s="299" t="s">
        <v>250</v>
      </c>
      <c r="E51" s="299" t="s">
        <v>127</v>
      </c>
      <c r="F51" s="298"/>
      <c r="G51" s="177"/>
      <c r="H51" s="177"/>
      <c r="I51" s="197"/>
      <c r="J51" s="189"/>
      <c r="K51" s="188"/>
    </row>
    <row r="52" spans="2:11" s="1" customFormat="1" ht="15">
      <c r="B52" s="318" t="s">
        <v>488</v>
      </c>
      <c r="C52" s="318" t="s">
        <v>251</v>
      </c>
      <c r="D52" s="301">
        <v>0</v>
      </c>
      <c r="E52" s="302">
        <v>0</v>
      </c>
      <c r="F52" s="301">
        <v>1074.635</v>
      </c>
      <c r="G52" s="177"/>
      <c r="H52" s="177"/>
      <c r="I52" s="197"/>
      <c r="J52" s="189"/>
      <c r="K52" s="188"/>
    </row>
    <row r="53" spans="2:11" s="1" customFormat="1" ht="15">
      <c r="B53" s="318" t="s">
        <v>490</v>
      </c>
      <c r="C53" s="318" t="s">
        <v>252</v>
      </c>
      <c r="D53" s="301">
        <v>0</v>
      </c>
      <c r="E53" s="302">
        <v>0</v>
      </c>
      <c r="F53" s="301">
        <v>30.06915167123288</v>
      </c>
      <c r="G53" s="177"/>
      <c r="H53" s="177"/>
      <c r="I53" s="197"/>
      <c r="J53" s="189"/>
      <c r="K53" s="188"/>
    </row>
    <row r="54" spans="2:11" s="1" customFormat="1" ht="15">
      <c r="B54" s="318" t="s">
        <v>491</v>
      </c>
      <c r="C54" s="318" t="s">
        <v>253</v>
      </c>
      <c r="D54" s="301">
        <v>0</v>
      </c>
      <c r="E54" s="302">
        <v>0</v>
      </c>
      <c r="F54" s="301">
        <v>2726.876712328767</v>
      </c>
      <c r="G54" s="177"/>
      <c r="H54" s="177"/>
      <c r="I54" s="197"/>
      <c r="J54" s="189"/>
      <c r="K54" s="188"/>
    </row>
    <row r="55" spans="2:11" s="1" customFormat="1" ht="15">
      <c r="B55" s="318" t="s">
        <v>255</v>
      </c>
      <c r="C55" s="318" t="s">
        <v>256</v>
      </c>
      <c r="D55" s="301">
        <v>0</v>
      </c>
      <c r="E55" s="302">
        <v>0</v>
      </c>
      <c r="F55" s="301">
        <v>3450.612604268493</v>
      </c>
      <c r="G55" s="177"/>
      <c r="H55" s="177"/>
      <c r="I55" s="197"/>
      <c r="J55" s="189"/>
      <c r="K55" s="188"/>
    </row>
    <row r="56" spans="2:11" s="1" customFormat="1" ht="15">
      <c r="B56" s="318" t="s">
        <v>257</v>
      </c>
      <c r="C56" s="318" t="s">
        <v>258</v>
      </c>
      <c r="D56" s="301">
        <v>0</v>
      </c>
      <c r="E56" s="302">
        <v>0</v>
      </c>
      <c r="F56" s="301">
        <v>4978.236301909246</v>
      </c>
      <c r="G56" s="177"/>
      <c r="H56" s="177"/>
      <c r="I56" s="197"/>
      <c r="J56" s="189"/>
      <c r="K56" s="188"/>
    </row>
    <row r="57" spans="2:11" s="1" customFormat="1" ht="15">
      <c r="B57" s="318" t="s">
        <v>302</v>
      </c>
      <c r="C57" s="318" t="s">
        <v>116</v>
      </c>
      <c r="D57" s="301">
        <v>0</v>
      </c>
      <c r="E57" s="302">
        <v>0</v>
      </c>
      <c r="F57" s="355">
        <v>2174.158904109589</v>
      </c>
      <c r="G57" s="177"/>
      <c r="H57" s="177"/>
      <c r="I57" s="197"/>
      <c r="J57" s="189"/>
      <c r="K57" s="188"/>
    </row>
    <row r="58" spans="2:11" s="1" customFormat="1" ht="15">
      <c r="B58" s="277" t="s">
        <v>489</v>
      </c>
      <c r="C58" s="177"/>
      <c r="D58" s="177"/>
      <c r="E58" s="177"/>
      <c r="F58" s="177"/>
      <c r="G58" s="177"/>
      <c r="H58" s="177"/>
      <c r="I58" s="197"/>
      <c r="J58" s="189"/>
      <c r="K58" s="188"/>
    </row>
    <row r="59" spans="1:14" s="3" customFormat="1" ht="15">
      <c r="A59" s="2"/>
      <c r="H59" s="65"/>
      <c r="I59" s="197"/>
      <c r="J59" s="189"/>
      <c r="K59" s="189"/>
      <c r="L59" s="2"/>
      <c r="M59" s="2"/>
      <c r="N59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8" spans="2:11" ht="25.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sheetProtection/>
  <mergeCells count="13">
    <mergeCell ref="C46:F46"/>
    <mergeCell ref="C47:F47"/>
    <mergeCell ref="G47:H47"/>
    <mergeCell ref="B1:H1"/>
    <mergeCell ref="B2:H2"/>
    <mergeCell ref="B4:H4"/>
    <mergeCell ref="B39:H39"/>
    <mergeCell ref="B49:C49"/>
    <mergeCell ref="D50:E50"/>
    <mergeCell ref="B43:G43"/>
    <mergeCell ref="C44:F44"/>
    <mergeCell ref="C45:F45"/>
    <mergeCell ref="G45:H4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view="pageBreakPreview" zoomScale="80" zoomScaleSheetLayoutView="80" zoomScalePageLayoutView="0" workbookViewId="0" topLeftCell="B60">
      <selection activeCell="B65" sqref="B65"/>
    </sheetView>
  </sheetViews>
  <sheetFormatPr defaultColWidth="9.140625" defaultRowHeight="15"/>
  <cols>
    <col min="1" max="1" width="9.140625" style="1" hidden="1" customWidth="1"/>
    <col min="2" max="2" width="107.421875" style="3" customWidth="1"/>
    <col min="3" max="3" width="18.7109375" style="3" customWidth="1"/>
    <col min="4" max="4" width="14.28125" style="3" customWidth="1"/>
    <col min="5" max="5" width="18.7109375" style="3" customWidth="1"/>
    <col min="6" max="6" width="10.7109375" style="3" customWidth="1"/>
    <col min="7" max="7" width="14.7109375" style="3" customWidth="1"/>
    <col min="8" max="8" width="18.57421875" style="65" customWidth="1"/>
    <col min="9" max="9" width="15.140625" style="1" bestFit="1" customWidth="1"/>
    <col min="10" max="10" width="16.57421875" style="2" bestFit="1" customWidth="1"/>
    <col min="11" max="11" width="9.421875" style="1" bestFit="1" customWidth="1"/>
    <col min="12" max="12" width="9.8515625" style="1" bestFit="1" customWidth="1"/>
    <col min="13" max="13" width="12.28125" style="178" bestFit="1" customWidth="1"/>
    <col min="14" max="14" width="9.140625" style="178" customWidth="1"/>
    <col min="15" max="16384" width="9.140625" style="1" customWidth="1"/>
  </cols>
  <sheetData>
    <row r="1" spans="1:8" ht="15" hidden="1">
      <c r="A1" s="204"/>
      <c r="B1" s="376" t="s">
        <v>0</v>
      </c>
      <c r="C1" s="377"/>
      <c r="D1" s="377"/>
      <c r="E1" s="377"/>
      <c r="F1" s="377"/>
      <c r="G1" s="377"/>
      <c r="H1" s="378"/>
    </row>
    <row r="2" spans="1:8" ht="15" hidden="1">
      <c r="A2" s="205"/>
      <c r="B2" s="379" t="s">
        <v>1</v>
      </c>
      <c r="C2" s="380"/>
      <c r="D2" s="380"/>
      <c r="E2" s="380"/>
      <c r="F2" s="380"/>
      <c r="G2" s="380"/>
      <c r="H2" s="381"/>
    </row>
    <row r="3" spans="1:8" ht="15">
      <c r="A3" s="205"/>
      <c r="B3" s="4" t="s">
        <v>2</v>
      </c>
      <c r="C3" s="5"/>
      <c r="D3" s="6"/>
      <c r="E3" s="7"/>
      <c r="F3" s="7"/>
      <c r="G3" s="7"/>
      <c r="H3" s="206"/>
    </row>
    <row r="4" spans="1:8" ht="15">
      <c r="A4" s="205"/>
      <c r="B4" s="397" t="s">
        <v>189</v>
      </c>
      <c r="C4" s="398"/>
      <c r="D4" s="398"/>
      <c r="E4" s="398"/>
      <c r="F4" s="398"/>
      <c r="G4" s="398"/>
      <c r="H4" s="399"/>
    </row>
    <row r="5" spans="1:8" ht="15">
      <c r="A5" s="205"/>
      <c r="B5" s="314" t="s">
        <v>430</v>
      </c>
      <c r="C5" s="12"/>
      <c r="D5" s="13"/>
      <c r="E5" s="12"/>
      <c r="F5" s="12"/>
      <c r="G5" s="12"/>
      <c r="H5" s="207"/>
    </row>
    <row r="6" spans="1:8" ht="15">
      <c r="A6" s="205"/>
      <c r="B6" s="4"/>
      <c r="C6" s="12"/>
      <c r="D6" s="13"/>
      <c r="E6" s="12"/>
      <c r="F6" s="12"/>
      <c r="G6" s="12"/>
      <c r="H6" s="207"/>
    </row>
    <row r="7" spans="1:10" ht="30">
      <c r="A7" s="205"/>
      <c r="B7" s="208" t="s">
        <v>4</v>
      </c>
      <c r="C7" s="208" t="s">
        <v>5</v>
      </c>
      <c r="D7" s="209" t="s">
        <v>6</v>
      </c>
      <c r="E7" s="22" t="s">
        <v>7</v>
      </c>
      <c r="F7" s="210" t="s">
        <v>8</v>
      </c>
      <c r="G7" s="23" t="s">
        <v>323</v>
      </c>
      <c r="H7" s="210" t="s">
        <v>10</v>
      </c>
      <c r="J7" s="24"/>
    </row>
    <row r="8" spans="1:10" ht="15">
      <c r="A8" s="205"/>
      <c r="B8" s="4" t="s">
        <v>11</v>
      </c>
      <c r="C8" s="211"/>
      <c r="D8" s="212"/>
      <c r="E8" s="213"/>
      <c r="F8" s="213"/>
      <c r="G8" s="213"/>
      <c r="H8" s="214"/>
      <c r="J8" s="24"/>
    </row>
    <row r="9" spans="1:10" ht="15">
      <c r="A9" s="205"/>
      <c r="B9" s="9" t="s">
        <v>12</v>
      </c>
      <c r="C9" s="25"/>
      <c r="D9" s="146"/>
      <c r="E9" s="215"/>
      <c r="F9" s="180"/>
      <c r="G9" s="180"/>
      <c r="H9" s="216"/>
      <c r="J9" s="24"/>
    </row>
    <row r="10" spans="1:10" ht="15">
      <c r="A10" s="205"/>
      <c r="B10" s="35" t="s">
        <v>13</v>
      </c>
      <c r="C10" s="25"/>
      <c r="D10" s="146"/>
      <c r="E10" s="215"/>
      <c r="F10" s="180"/>
      <c r="G10" s="180"/>
      <c r="H10" s="216"/>
      <c r="J10" s="1"/>
    </row>
    <row r="11" spans="1:20" ht="15">
      <c r="A11" s="205"/>
      <c r="B11" s="79" t="s">
        <v>23</v>
      </c>
      <c r="C11" s="30" t="s">
        <v>15</v>
      </c>
      <c r="D11" s="36">
        <v>2110</v>
      </c>
      <c r="E11" s="217">
        <v>22703.59</v>
      </c>
      <c r="F11" s="132">
        <v>4.17</v>
      </c>
      <c r="G11" s="132">
        <v>4.87</v>
      </c>
      <c r="H11" s="34" t="s">
        <v>40</v>
      </c>
      <c r="I11" s="106"/>
      <c r="J11" s="37"/>
      <c r="K11" s="37"/>
      <c r="R11" s="218"/>
      <c r="S11" s="218"/>
      <c r="T11" s="218"/>
    </row>
    <row r="12" spans="1:20" ht="15">
      <c r="A12" s="205"/>
      <c r="B12" s="79" t="s">
        <v>63</v>
      </c>
      <c r="C12" s="30" t="s">
        <v>15</v>
      </c>
      <c r="D12" s="36">
        <v>1900</v>
      </c>
      <c r="E12" s="217">
        <v>21107.47</v>
      </c>
      <c r="F12" s="132">
        <v>3.87</v>
      </c>
      <c r="G12" s="132">
        <v>4.215</v>
      </c>
      <c r="H12" s="34" t="s">
        <v>64</v>
      </c>
      <c r="I12" s="106"/>
      <c r="J12" s="37"/>
      <c r="K12" s="37"/>
      <c r="R12" s="218"/>
      <c r="S12" s="218"/>
      <c r="T12" s="218"/>
    </row>
    <row r="13" spans="1:20" ht="15">
      <c r="A13" s="205"/>
      <c r="B13" s="79" t="s">
        <v>42</v>
      </c>
      <c r="C13" s="30" t="s">
        <v>15</v>
      </c>
      <c r="D13" s="36">
        <v>2000</v>
      </c>
      <c r="E13" s="217">
        <v>20162.74</v>
      </c>
      <c r="F13" s="132">
        <v>3.7</v>
      </c>
      <c r="G13" s="132">
        <v>4.8100000000000005</v>
      </c>
      <c r="H13" s="34" t="s">
        <v>370</v>
      </c>
      <c r="I13" s="106"/>
      <c r="J13" s="37"/>
      <c r="K13" s="37"/>
      <c r="R13" s="218"/>
      <c r="S13" s="218"/>
      <c r="T13" s="218"/>
    </row>
    <row r="14" spans="1:20" ht="15">
      <c r="A14" s="205"/>
      <c r="B14" s="79" t="s">
        <v>47</v>
      </c>
      <c r="C14" s="30" t="s">
        <v>15</v>
      </c>
      <c r="D14" s="36">
        <v>1750</v>
      </c>
      <c r="E14" s="217">
        <v>18651.59</v>
      </c>
      <c r="F14" s="132">
        <v>3.42</v>
      </c>
      <c r="G14" s="132">
        <v>4.7199</v>
      </c>
      <c r="H14" s="34" t="s">
        <v>52</v>
      </c>
      <c r="I14" s="106"/>
      <c r="J14" s="37"/>
      <c r="K14" s="37"/>
      <c r="R14" s="218"/>
      <c r="S14" s="218"/>
      <c r="T14" s="218"/>
    </row>
    <row r="15" spans="1:20" ht="15">
      <c r="A15" s="205"/>
      <c r="B15" s="79" t="s">
        <v>47</v>
      </c>
      <c r="C15" s="30" t="s">
        <v>15</v>
      </c>
      <c r="D15" s="36">
        <v>1500</v>
      </c>
      <c r="E15" s="217">
        <v>15212.87</v>
      </c>
      <c r="F15" s="132">
        <v>2.79</v>
      </c>
      <c r="G15" s="132">
        <v>4.7199</v>
      </c>
      <c r="H15" s="34" t="s">
        <v>371</v>
      </c>
      <c r="I15" s="106"/>
      <c r="J15" s="37"/>
      <c r="K15" s="37"/>
      <c r="R15" s="218"/>
      <c r="S15" s="218"/>
      <c r="T15" s="218"/>
    </row>
    <row r="16" spans="1:20" ht="15">
      <c r="A16" s="205"/>
      <c r="B16" s="79" t="s">
        <v>63</v>
      </c>
      <c r="C16" s="30" t="s">
        <v>15</v>
      </c>
      <c r="D16" s="36">
        <v>1250</v>
      </c>
      <c r="E16" s="217">
        <v>13714.17</v>
      </c>
      <c r="F16" s="132">
        <v>2.52</v>
      </c>
      <c r="G16" s="132">
        <v>4.745</v>
      </c>
      <c r="H16" s="34" t="s">
        <v>275</v>
      </c>
      <c r="I16" s="106"/>
      <c r="J16" s="37"/>
      <c r="K16" s="37"/>
      <c r="R16" s="218"/>
      <c r="S16" s="218"/>
      <c r="T16" s="218"/>
    </row>
    <row r="17" spans="1:20" ht="15">
      <c r="A17" s="205"/>
      <c r="B17" s="79" t="s">
        <v>61</v>
      </c>
      <c r="C17" s="30" t="s">
        <v>39</v>
      </c>
      <c r="D17" s="36">
        <v>1000</v>
      </c>
      <c r="E17" s="217">
        <v>10845.26</v>
      </c>
      <c r="F17" s="132">
        <v>1.99</v>
      </c>
      <c r="G17" s="132">
        <v>4.425</v>
      </c>
      <c r="H17" s="34" t="s">
        <v>62</v>
      </c>
      <c r="I17" s="106"/>
      <c r="J17" s="37"/>
      <c r="K17" s="37"/>
      <c r="R17" s="218"/>
      <c r="S17" s="218"/>
      <c r="T17" s="218"/>
    </row>
    <row r="18" spans="1:20" ht="15">
      <c r="A18" s="205"/>
      <c r="B18" s="79" t="s">
        <v>14</v>
      </c>
      <c r="C18" s="30" t="s">
        <v>15</v>
      </c>
      <c r="D18" s="36">
        <v>1030</v>
      </c>
      <c r="E18" s="217">
        <v>10668.15</v>
      </c>
      <c r="F18" s="132">
        <v>1.96</v>
      </c>
      <c r="G18" s="132">
        <v>4</v>
      </c>
      <c r="H18" s="34" t="s">
        <v>49</v>
      </c>
      <c r="I18" s="106"/>
      <c r="J18" s="37"/>
      <c r="K18" s="37"/>
      <c r="R18" s="218"/>
      <c r="S18" s="218"/>
      <c r="T18" s="218"/>
    </row>
    <row r="19" spans="1:20" ht="15">
      <c r="A19" s="205"/>
      <c r="B19" s="79" t="s">
        <v>55</v>
      </c>
      <c r="C19" s="30" t="s">
        <v>15</v>
      </c>
      <c r="D19" s="36">
        <v>1000</v>
      </c>
      <c r="E19" s="217">
        <v>10506.54</v>
      </c>
      <c r="F19" s="132">
        <v>1.93</v>
      </c>
      <c r="G19" s="132">
        <v>4.55</v>
      </c>
      <c r="H19" s="34" t="s">
        <v>307</v>
      </c>
      <c r="I19" s="106"/>
      <c r="J19" s="37"/>
      <c r="K19" s="37"/>
      <c r="R19" s="218"/>
      <c r="S19" s="218"/>
      <c r="T19" s="218"/>
    </row>
    <row r="20" spans="1:20" ht="15">
      <c r="A20" s="205"/>
      <c r="B20" s="79" t="s">
        <v>194</v>
      </c>
      <c r="C20" s="30" t="s">
        <v>15</v>
      </c>
      <c r="D20" s="36">
        <v>750</v>
      </c>
      <c r="E20" s="217">
        <v>8321.62</v>
      </c>
      <c r="F20" s="132">
        <v>1.53</v>
      </c>
      <c r="G20" s="132">
        <v>4.28</v>
      </c>
      <c r="H20" s="34" t="s">
        <v>195</v>
      </c>
      <c r="I20" s="106"/>
      <c r="J20" s="37"/>
      <c r="K20" s="37"/>
      <c r="R20" s="218"/>
      <c r="S20" s="218"/>
      <c r="T20" s="218"/>
    </row>
    <row r="21" spans="1:20" ht="15">
      <c r="A21" s="205"/>
      <c r="B21" s="79" t="s">
        <v>61</v>
      </c>
      <c r="C21" s="30" t="s">
        <v>39</v>
      </c>
      <c r="D21" s="36">
        <v>670</v>
      </c>
      <c r="E21" s="217">
        <v>7060.37</v>
      </c>
      <c r="F21" s="132">
        <v>1.3</v>
      </c>
      <c r="G21" s="132">
        <v>3.975</v>
      </c>
      <c r="H21" s="34" t="s">
        <v>72</v>
      </c>
      <c r="I21" s="106"/>
      <c r="J21" s="37"/>
      <c r="K21" s="37"/>
      <c r="R21" s="218"/>
      <c r="S21" s="218"/>
      <c r="T21" s="218"/>
    </row>
    <row r="22" spans="1:20" ht="15">
      <c r="A22" s="205"/>
      <c r="B22" s="79" t="s">
        <v>23</v>
      </c>
      <c r="C22" s="30" t="s">
        <v>15</v>
      </c>
      <c r="D22" s="36">
        <v>508</v>
      </c>
      <c r="E22" s="217">
        <v>5337.37</v>
      </c>
      <c r="F22" s="132">
        <v>0.98</v>
      </c>
      <c r="G22" s="132">
        <v>4.025</v>
      </c>
      <c r="H22" s="34" t="s">
        <v>196</v>
      </c>
      <c r="I22" s="106"/>
      <c r="J22" s="39"/>
      <c r="K22" s="40"/>
      <c r="R22" s="218"/>
      <c r="S22" s="218"/>
      <c r="T22" s="218"/>
    </row>
    <row r="23" spans="1:20" s="187" customFormat="1" ht="15">
      <c r="A23" s="219"/>
      <c r="B23" s="79" t="s">
        <v>14</v>
      </c>
      <c r="C23" s="30" t="s">
        <v>15</v>
      </c>
      <c r="D23" s="36">
        <v>500</v>
      </c>
      <c r="E23" s="217">
        <v>5321.23</v>
      </c>
      <c r="F23" s="132">
        <v>0.98</v>
      </c>
      <c r="G23" s="132">
        <v>4.704999999999999</v>
      </c>
      <c r="H23" s="34" t="s">
        <v>74</v>
      </c>
      <c r="I23" s="106"/>
      <c r="J23" s="39"/>
      <c r="K23" s="40"/>
      <c r="L23" s="1"/>
      <c r="M23" s="178"/>
      <c r="N23" s="178"/>
      <c r="O23" s="1"/>
      <c r="P23" s="1"/>
      <c r="Q23" s="1"/>
      <c r="R23" s="218"/>
      <c r="S23" s="218"/>
      <c r="T23" s="218"/>
    </row>
    <row r="24" spans="1:20" s="187" customFormat="1" ht="15">
      <c r="A24" s="219"/>
      <c r="B24" s="79" t="s">
        <v>23</v>
      </c>
      <c r="C24" s="30" t="s">
        <v>15</v>
      </c>
      <c r="D24" s="36">
        <v>500</v>
      </c>
      <c r="E24" s="217">
        <v>5281.54</v>
      </c>
      <c r="F24" s="132">
        <v>0.97</v>
      </c>
      <c r="G24" s="132">
        <v>4.675</v>
      </c>
      <c r="H24" s="34" t="s">
        <v>75</v>
      </c>
      <c r="I24" s="106"/>
      <c r="J24" s="39"/>
      <c r="K24" s="40"/>
      <c r="L24" s="1"/>
      <c r="M24" s="178"/>
      <c r="N24" s="178"/>
      <c r="O24" s="1"/>
      <c r="P24" s="1"/>
      <c r="Q24" s="1"/>
      <c r="R24" s="218"/>
      <c r="S24" s="218"/>
      <c r="T24" s="218"/>
    </row>
    <row r="25" spans="1:20" s="187" customFormat="1" ht="15">
      <c r="A25" s="219"/>
      <c r="B25" s="79" t="s">
        <v>55</v>
      </c>
      <c r="C25" s="30" t="s">
        <v>15</v>
      </c>
      <c r="D25" s="36">
        <v>500</v>
      </c>
      <c r="E25" s="217">
        <v>5231.23</v>
      </c>
      <c r="F25" s="132">
        <v>0.96</v>
      </c>
      <c r="G25" s="132">
        <v>4.7199</v>
      </c>
      <c r="H25" s="34" t="s">
        <v>56</v>
      </c>
      <c r="I25" s="106"/>
      <c r="J25" s="39"/>
      <c r="K25" s="40"/>
      <c r="L25" s="1"/>
      <c r="M25" s="178"/>
      <c r="N25" s="178"/>
      <c r="O25" s="1"/>
      <c r="P25" s="1"/>
      <c r="Q25" s="1"/>
      <c r="R25" s="218"/>
      <c r="S25" s="218"/>
      <c r="T25" s="218"/>
    </row>
    <row r="26" spans="1:20" s="187" customFormat="1" ht="15">
      <c r="A26" s="219"/>
      <c r="B26" s="79" t="s">
        <v>59</v>
      </c>
      <c r="C26" s="30" t="s">
        <v>15</v>
      </c>
      <c r="D26" s="36">
        <v>500</v>
      </c>
      <c r="E26" s="217">
        <v>5221.18</v>
      </c>
      <c r="F26" s="132">
        <v>0.96</v>
      </c>
      <c r="G26" s="132">
        <v>4.0501</v>
      </c>
      <c r="H26" s="34" t="s">
        <v>197</v>
      </c>
      <c r="I26" s="106"/>
      <c r="J26" s="39"/>
      <c r="K26" s="40"/>
      <c r="L26" s="1"/>
      <c r="M26" s="178"/>
      <c r="N26" s="178"/>
      <c r="O26" s="1"/>
      <c r="P26" s="1"/>
      <c r="Q26" s="1"/>
      <c r="R26" s="218"/>
      <c r="S26" s="218"/>
      <c r="T26" s="218"/>
    </row>
    <row r="27" spans="1:20" s="187" customFormat="1" ht="15">
      <c r="A27" s="219"/>
      <c r="B27" s="79" t="s">
        <v>199</v>
      </c>
      <c r="C27" s="30" t="s">
        <v>15</v>
      </c>
      <c r="D27" s="36">
        <v>350</v>
      </c>
      <c r="E27" s="217">
        <v>3650.48</v>
      </c>
      <c r="F27" s="132">
        <v>0.67</v>
      </c>
      <c r="G27" s="132">
        <v>3.9730999999999996</v>
      </c>
      <c r="H27" s="34" t="s">
        <v>200</v>
      </c>
      <c r="I27" s="106"/>
      <c r="J27" s="39"/>
      <c r="K27" s="40"/>
      <c r="L27" s="1"/>
      <c r="M27" s="178"/>
      <c r="N27" s="178"/>
      <c r="O27" s="1"/>
      <c r="P27" s="1"/>
      <c r="Q27" s="1"/>
      <c r="R27" s="218"/>
      <c r="S27" s="218"/>
      <c r="T27" s="218"/>
    </row>
    <row r="28" spans="1:20" s="187" customFormat="1" ht="15">
      <c r="A28" s="219"/>
      <c r="B28" s="79" t="s">
        <v>147</v>
      </c>
      <c r="C28" s="30" t="s">
        <v>15</v>
      </c>
      <c r="D28" s="36">
        <v>300</v>
      </c>
      <c r="E28" s="217">
        <v>3219.66</v>
      </c>
      <c r="F28" s="132">
        <v>0.59</v>
      </c>
      <c r="G28" s="132">
        <v>4.5600000000000005</v>
      </c>
      <c r="H28" s="34" t="s">
        <v>288</v>
      </c>
      <c r="I28" s="106"/>
      <c r="J28" s="39"/>
      <c r="K28" s="40"/>
      <c r="L28" s="1"/>
      <c r="M28" s="178"/>
      <c r="N28" s="178"/>
      <c r="O28" s="1"/>
      <c r="P28" s="1"/>
      <c r="Q28" s="1"/>
      <c r="R28" s="218"/>
      <c r="S28" s="218"/>
      <c r="T28" s="218"/>
    </row>
    <row r="29" spans="1:20" s="187" customFormat="1" ht="15">
      <c r="A29" s="219"/>
      <c r="B29" s="79" t="s">
        <v>42</v>
      </c>
      <c r="C29" s="30" t="s">
        <v>15</v>
      </c>
      <c r="D29" s="36">
        <v>250</v>
      </c>
      <c r="E29" s="217">
        <v>2685.39</v>
      </c>
      <c r="F29" s="132">
        <v>0.49</v>
      </c>
      <c r="G29" s="132">
        <v>4.63</v>
      </c>
      <c r="H29" s="34" t="s">
        <v>198</v>
      </c>
      <c r="I29" s="106"/>
      <c r="J29" s="1"/>
      <c r="K29" s="1"/>
      <c r="L29" s="1"/>
      <c r="M29" s="178"/>
      <c r="N29" s="178"/>
      <c r="O29" s="1"/>
      <c r="P29" s="1"/>
      <c r="Q29" s="1"/>
      <c r="R29" s="218"/>
      <c r="S29" s="218"/>
      <c r="T29" s="218"/>
    </row>
    <row r="30" spans="1:20" s="187" customFormat="1" ht="15">
      <c r="A30" s="219"/>
      <c r="B30" s="79" t="s">
        <v>182</v>
      </c>
      <c r="C30" s="30" t="s">
        <v>15</v>
      </c>
      <c r="D30" s="36">
        <v>250</v>
      </c>
      <c r="E30" s="217">
        <v>2687.25</v>
      </c>
      <c r="F30" s="132">
        <v>0.49</v>
      </c>
      <c r="G30" s="132">
        <v>3.6249</v>
      </c>
      <c r="H30" s="34" t="s">
        <v>191</v>
      </c>
      <c r="I30" s="106"/>
      <c r="J30" s="1"/>
      <c r="K30" s="1"/>
      <c r="L30" s="1"/>
      <c r="M30" s="178"/>
      <c r="N30" s="178"/>
      <c r="O30" s="1"/>
      <c r="P30" s="1"/>
      <c r="Q30" s="1"/>
      <c r="R30" s="218"/>
      <c r="S30" s="218"/>
      <c r="T30" s="218"/>
    </row>
    <row r="31" spans="1:20" s="187" customFormat="1" ht="15">
      <c r="A31" s="219"/>
      <c r="B31" s="79" t="s">
        <v>57</v>
      </c>
      <c r="C31" s="30" t="s">
        <v>15</v>
      </c>
      <c r="D31" s="36">
        <v>200</v>
      </c>
      <c r="E31" s="217">
        <v>2656.84</v>
      </c>
      <c r="F31" s="132">
        <v>0.49</v>
      </c>
      <c r="G31" s="132">
        <v>3.8</v>
      </c>
      <c r="H31" s="34" t="s">
        <v>201</v>
      </c>
      <c r="I31" s="106"/>
      <c r="J31" s="1"/>
      <c r="K31" s="1"/>
      <c r="L31" s="1"/>
      <c r="M31" s="178"/>
      <c r="N31" s="178"/>
      <c r="O31" s="1"/>
      <c r="P31" s="1"/>
      <c r="Q31" s="1"/>
      <c r="R31" s="218"/>
      <c r="S31" s="218"/>
      <c r="T31" s="218"/>
    </row>
    <row r="32" spans="1:20" s="187" customFormat="1" ht="15">
      <c r="A32" s="219"/>
      <c r="B32" s="79" t="s">
        <v>264</v>
      </c>
      <c r="C32" s="30" t="s">
        <v>15</v>
      </c>
      <c r="D32" s="36">
        <v>190</v>
      </c>
      <c r="E32" s="217">
        <v>2048.38</v>
      </c>
      <c r="F32" s="132">
        <v>0.38</v>
      </c>
      <c r="G32" s="132">
        <v>4.74</v>
      </c>
      <c r="H32" s="34" t="s">
        <v>18</v>
      </c>
      <c r="I32" s="106"/>
      <c r="J32" s="1"/>
      <c r="K32" s="1"/>
      <c r="L32" s="1"/>
      <c r="M32" s="178"/>
      <c r="N32" s="178"/>
      <c r="O32" s="1"/>
      <c r="P32" s="1"/>
      <c r="Q32" s="1"/>
      <c r="R32" s="218"/>
      <c r="S32" s="218"/>
      <c r="T32" s="218"/>
    </row>
    <row r="33" spans="1:20" s="187" customFormat="1" ht="15">
      <c r="A33" s="219"/>
      <c r="B33" s="79" t="s">
        <v>50</v>
      </c>
      <c r="C33" s="30" t="s">
        <v>15</v>
      </c>
      <c r="D33" s="36">
        <v>150</v>
      </c>
      <c r="E33" s="217">
        <v>1580.82</v>
      </c>
      <c r="F33" s="132">
        <v>0.29</v>
      </c>
      <c r="G33" s="132">
        <v>4.665</v>
      </c>
      <c r="H33" s="34" t="s">
        <v>51</v>
      </c>
      <c r="I33" s="106"/>
      <c r="J33" s="1"/>
      <c r="K33" s="1"/>
      <c r="L33" s="1"/>
      <c r="M33" s="178"/>
      <c r="N33" s="178"/>
      <c r="O33" s="1"/>
      <c r="P33" s="1"/>
      <c r="Q33" s="1"/>
      <c r="R33" s="218"/>
      <c r="S33" s="218"/>
      <c r="T33" s="218"/>
    </row>
    <row r="34" spans="1:20" s="187" customFormat="1" ht="15">
      <c r="A34" s="219"/>
      <c r="B34" s="79" t="s">
        <v>59</v>
      </c>
      <c r="C34" s="30" t="s">
        <v>15</v>
      </c>
      <c r="D34" s="36">
        <v>130</v>
      </c>
      <c r="E34" s="217">
        <v>1361.26</v>
      </c>
      <c r="F34" s="132">
        <v>0.25</v>
      </c>
      <c r="G34" s="132">
        <v>4.0001</v>
      </c>
      <c r="H34" s="34" t="s">
        <v>202</v>
      </c>
      <c r="I34" s="106"/>
      <c r="J34" s="1"/>
      <c r="K34" s="1"/>
      <c r="L34" s="1"/>
      <c r="M34" s="178"/>
      <c r="N34" s="178"/>
      <c r="O34" s="1"/>
      <c r="P34" s="1"/>
      <c r="Q34" s="1"/>
      <c r="R34" s="218"/>
      <c r="S34" s="218"/>
      <c r="T34" s="218"/>
    </row>
    <row r="35" spans="1:20" s="187" customFormat="1" ht="15">
      <c r="A35" s="219"/>
      <c r="B35" s="187" t="s">
        <v>119</v>
      </c>
      <c r="C35" s="187" t="s">
        <v>15</v>
      </c>
      <c r="D35" s="187">
        <v>100</v>
      </c>
      <c r="E35" s="187">
        <v>1096.43</v>
      </c>
      <c r="F35" s="187">
        <v>0.2</v>
      </c>
      <c r="G35" s="187">
        <v>4.790000000000001</v>
      </c>
      <c r="H35" s="187" t="s">
        <v>276</v>
      </c>
      <c r="I35" s="106"/>
      <c r="J35" s="1"/>
      <c r="K35" s="1"/>
      <c r="L35" s="1"/>
      <c r="M35" s="178"/>
      <c r="N35" s="178"/>
      <c r="O35" s="1"/>
      <c r="P35" s="1"/>
      <c r="Q35" s="1"/>
      <c r="R35" s="218"/>
      <c r="S35" s="218"/>
      <c r="T35" s="218"/>
    </row>
    <row r="36" spans="1:20" s="187" customFormat="1" ht="15">
      <c r="A36" s="219"/>
      <c r="B36" s="79" t="s">
        <v>147</v>
      </c>
      <c r="C36" s="30" t="s">
        <v>15</v>
      </c>
      <c r="D36" s="36">
        <v>100</v>
      </c>
      <c r="E36" s="217">
        <v>1075.13</v>
      </c>
      <c r="F36" s="132">
        <v>0.2</v>
      </c>
      <c r="G36" s="132">
        <v>3.6500000000000004</v>
      </c>
      <c r="H36" s="34" t="s">
        <v>193</v>
      </c>
      <c r="I36" s="106"/>
      <c r="J36" s="1"/>
      <c r="K36" s="1"/>
      <c r="L36" s="1"/>
      <c r="M36" s="178"/>
      <c r="N36" s="178"/>
      <c r="O36" s="1"/>
      <c r="P36" s="1"/>
      <c r="Q36" s="1"/>
      <c r="R36" s="218"/>
      <c r="S36" s="218"/>
      <c r="T36" s="218"/>
    </row>
    <row r="37" spans="1:20" s="187" customFormat="1" ht="15">
      <c r="A37" s="219"/>
      <c r="B37" s="79" t="s">
        <v>147</v>
      </c>
      <c r="C37" s="30" t="s">
        <v>15</v>
      </c>
      <c r="D37" s="36">
        <v>35</v>
      </c>
      <c r="E37" s="217">
        <v>364.9</v>
      </c>
      <c r="F37" s="132">
        <v>0.07</v>
      </c>
      <c r="G37" s="132">
        <v>4.15</v>
      </c>
      <c r="H37" s="34" t="s">
        <v>204</v>
      </c>
      <c r="I37" s="106"/>
      <c r="J37" s="1"/>
      <c r="K37" s="1"/>
      <c r="L37" s="1"/>
      <c r="M37" s="178"/>
      <c r="N37" s="178"/>
      <c r="O37" s="1"/>
      <c r="P37" s="1"/>
      <c r="Q37" s="1"/>
      <c r="R37" s="218"/>
      <c r="S37" s="218"/>
      <c r="T37" s="218"/>
    </row>
    <row r="38" spans="1:20" s="187" customFormat="1" ht="15">
      <c r="A38" s="219"/>
      <c r="B38" s="79" t="s">
        <v>59</v>
      </c>
      <c r="C38" s="30" t="s">
        <v>15</v>
      </c>
      <c r="D38" s="36">
        <v>25</v>
      </c>
      <c r="E38" s="217">
        <v>259.6</v>
      </c>
      <c r="F38" s="132">
        <v>0.05</v>
      </c>
      <c r="G38" s="132">
        <v>4</v>
      </c>
      <c r="H38" s="34" t="s">
        <v>174</v>
      </c>
      <c r="I38" s="106"/>
      <c r="J38" s="1"/>
      <c r="K38" s="1"/>
      <c r="L38" s="1"/>
      <c r="M38" s="178"/>
      <c r="N38" s="178"/>
      <c r="O38" s="1"/>
      <c r="P38" s="1"/>
      <c r="Q38" s="1"/>
      <c r="R38" s="218"/>
      <c r="S38" s="218"/>
      <c r="T38" s="218"/>
    </row>
    <row r="39" spans="1:20" s="187" customFormat="1" ht="15">
      <c r="A39" s="219"/>
      <c r="B39" s="79" t="s">
        <v>68</v>
      </c>
      <c r="C39" s="30" t="s">
        <v>15</v>
      </c>
      <c r="D39" s="36">
        <v>10</v>
      </c>
      <c r="E39" s="217">
        <v>103.05</v>
      </c>
      <c r="F39" s="132">
        <v>0.02</v>
      </c>
      <c r="G39" s="132">
        <v>4.5349</v>
      </c>
      <c r="H39" s="34" t="s">
        <v>206</v>
      </c>
      <c r="I39" s="106"/>
      <c r="J39" s="1"/>
      <c r="K39" s="1"/>
      <c r="L39" s="1"/>
      <c r="M39" s="178"/>
      <c r="N39" s="178"/>
      <c r="O39" s="1"/>
      <c r="P39" s="1"/>
      <c r="Q39" s="1"/>
      <c r="R39" s="218"/>
      <c r="S39" s="218"/>
      <c r="T39" s="218"/>
    </row>
    <row r="40" spans="1:20" s="187" customFormat="1" ht="15">
      <c r="A40" s="219"/>
      <c r="B40" s="79" t="s">
        <v>53</v>
      </c>
      <c r="C40" s="30" t="s">
        <v>39</v>
      </c>
      <c r="D40" s="36">
        <v>10</v>
      </c>
      <c r="E40" s="217">
        <v>106.41</v>
      </c>
      <c r="F40" s="132">
        <v>0.02</v>
      </c>
      <c r="G40" s="132">
        <v>4.0649999999999995</v>
      </c>
      <c r="H40" s="34" t="s">
        <v>205</v>
      </c>
      <c r="I40" s="106"/>
      <c r="J40" s="1"/>
      <c r="K40" s="1"/>
      <c r="L40" s="1"/>
      <c r="M40" s="178"/>
      <c r="N40" s="178"/>
      <c r="O40" s="1"/>
      <c r="P40" s="1"/>
      <c r="Q40" s="1"/>
      <c r="R40" s="218"/>
      <c r="S40" s="218"/>
      <c r="T40" s="218"/>
    </row>
    <row r="41" spans="1:20" s="187" customFormat="1" ht="15">
      <c r="A41" s="219"/>
      <c r="B41" s="79" t="s">
        <v>59</v>
      </c>
      <c r="C41" s="30" t="s">
        <v>15</v>
      </c>
      <c r="D41" s="36">
        <v>8</v>
      </c>
      <c r="E41" s="217">
        <v>82.9</v>
      </c>
      <c r="F41" s="132">
        <v>0.02</v>
      </c>
      <c r="G41" s="132">
        <v>4.05</v>
      </c>
      <c r="H41" s="34" t="s">
        <v>207</v>
      </c>
      <c r="I41" s="106"/>
      <c r="J41" s="1"/>
      <c r="K41" s="1"/>
      <c r="L41" s="1"/>
      <c r="M41" s="178"/>
      <c r="N41" s="178"/>
      <c r="O41" s="1"/>
      <c r="P41" s="1"/>
      <c r="Q41" s="1"/>
      <c r="R41" s="218"/>
      <c r="S41" s="218"/>
      <c r="T41" s="218"/>
    </row>
    <row r="42" spans="1:20" s="187" customFormat="1" ht="15">
      <c r="A42" s="219"/>
      <c r="B42" s="79" t="s">
        <v>59</v>
      </c>
      <c r="C42" s="30" t="s">
        <v>15</v>
      </c>
      <c r="D42" s="36">
        <v>5</v>
      </c>
      <c r="E42" s="217">
        <v>54.02</v>
      </c>
      <c r="F42" s="132">
        <v>0.01</v>
      </c>
      <c r="G42" s="132">
        <v>3.6900000000000004</v>
      </c>
      <c r="H42" s="34" t="s">
        <v>263</v>
      </c>
      <c r="I42" s="106"/>
      <c r="J42" s="1"/>
      <c r="K42" s="1"/>
      <c r="L42" s="1"/>
      <c r="M42" s="178"/>
      <c r="N42" s="178"/>
      <c r="O42" s="1"/>
      <c r="P42" s="1"/>
      <c r="Q42" s="1"/>
      <c r="R42" s="218"/>
      <c r="S42" s="218"/>
      <c r="T42" s="218"/>
    </row>
    <row r="43" spans="1:10" ht="15">
      <c r="A43" s="205"/>
      <c r="B43" s="9" t="s">
        <v>25</v>
      </c>
      <c r="C43" s="25"/>
      <c r="D43" s="167"/>
      <c r="E43" s="121">
        <f>SUM(E11:E42)</f>
        <v>208379.44000000003</v>
      </c>
      <c r="F43" s="121">
        <f>SUM(F11:F42)</f>
        <v>38.270000000000024</v>
      </c>
      <c r="G43" s="126"/>
      <c r="H43" s="216"/>
      <c r="J43" s="1"/>
    </row>
    <row r="44" spans="1:10" ht="15">
      <c r="A44" s="205"/>
      <c r="B44" s="220" t="s">
        <v>111</v>
      </c>
      <c r="C44" s="25"/>
      <c r="D44" s="167"/>
      <c r="E44" s="126"/>
      <c r="F44" s="126"/>
      <c r="G44" s="126"/>
      <c r="H44" s="34"/>
      <c r="J44" s="1"/>
    </row>
    <row r="45" spans="1:10" ht="15">
      <c r="A45" s="205"/>
      <c r="B45" s="35" t="s">
        <v>13</v>
      </c>
      <c r="C45" s="25"/>
      <c r="D45" s="167"/>
      <c r="E45" s="126"/>
      <c r="F45" s="126"/>
      <c r="G45" s="126"/>
      <c r="H45" s="34"/>
      <c r="J45" s="1"/>
    </row>
    <row r="46" spans="1:10" ht="15">
      <c r="A46" s="205"/>
      <c r="B46" s="165" t="s">
        <v>363</v>
      </c>
      <c r="C46" s="165" t="s">
        <v>15</v>
      </c>
      <c r="D46" s="36">
        <v>18</v>
      </c>
      <c r="E46" s="217">
        <v>230.49</v>
      </c>
      <c r="F46" s="132">
        <v>0.04</v>
      </c>
      <c r="G46" s="165">
        <v>4.7999</v>
      </c>
      <c r="H46" s="165" t="s">
        <v>208</v>
      </c>
      <c r="J46" s="1"/>
    </row>
    <row r="47" spans="1:10" ht="15">
      <c r="A47" s="205"/>
      <c r="B47" s="165" t="s">
        <v>203</v>
      </c>
      <c r="C47" s="165" t="s">
        <v>15</v>
      </c>
      <c r="D47" s="36">
        <v>20</v>
      </c>
      <c r="E47" s="217">
        <v>191.41</v>
      </c>
      <c r="F47" s="132">
        <v>0.04</v>
      </c>
      <c r="G47" s="165">
        <v>4.575</v>
      </c>
      <c r="H47" s="165" t="s">
        <v>209</v>
      </c>
      <c r="J47" s="1"/>
    </row>
    <row r="48" spans="1:20" ht="15">
      <c r="A48" s="205"/>
      <c r="B48" s="165" t="s">
        <v>316</v>
      </c>
      <c r="C48" s="165" t="s">
        <v>15</v>
      </c>
      <c r="D48" s="36">
        <v>8</v>
      </c>
      <c r="E48" s="217">
        <v>104.19</v>
      </c>
      <c r="F48" s="132">
        <v>0.02</v>
      </c>
      <c r="G48" s="165">
        <v>4.675</v>
      </c>
      <c r="H48" s="34" t="s">
        <v>210</v>
      </c>
      <c r="J48" s="1"/>
      <c r="R48" s="218"/>
      <c r="S48" s="218"/>
      <c r="T48" s="218"/>
    </row>
    <row r="49" spans="1:20" ht="15">
      <c r="A49" s="205"/>
      <c r="B49" s="9" t="s">
        <v>25</v>
      </c>
      <c r="C49" s="25"/>
      <c r="D49" s="167"/>
      <c r="E49" s="121">
        <f>SUM(E46:E48)</f>
        <v>526.0899999999999</v>
      </c>
      <c r="F49" s="121">
        <f>SUM(F46:F48)</f>
        <v>0.1</v>
      </c>
      <c r="G49" s="126"/>
      <c r="H49" s="34"/>
      <c r="J49" s="1"/>
      <c r="R49" s="218"/>
      <c r="S49" s="218"/>
      <c r="T49" s="218"/>
    </row>
    <row r="50" spans="1:20" ht="15">
      <c r="A50" s="205"/>
      <c r="B50" s="9" t="s">
        <v>110</v>
      </c>
      <c r="C50" s="25"/>
      <c r="D50" s="122"/>
      <c r="E50" s="126"/>
      <c r="F50" s="126"/>
      <c r="G50" s="126"/>
      <c r="H50" s="34"/>
      <c r="I50" s="106"/>
      <c r="J50" s="106"/>
      <c r="K50" s="106"/>
      <c r="R50" s="218"/>
      <c r="S50" s="218"/>
      <c r="T50" s="218"/>
    </row>
    <row r="51" spans="1:20" ht="15">
      <c r="A51" s="205"/>
      <c r="B51" s="79" t="s">
        <v>109</v>
      </c>
      <c r="C51" s="79" t="s">
        <v>108</v>
      </c>
      <c r="D51" s="194">
        <v>118</v>
      </c>
      <c r="E51" s="217">
        <v>1526.46</v>
      </c>
      <c r="F51" s="217">
        <v>0.28</v>
      </c>
      <c r="G51" s="359">
        <v>4.2149</v>
      </c>
      <c r="H51" s="34" t="s">
        <v>107</v>
      </c>
      <c r="I51" s="106"/>
      <c r="J51" s="106"/>
      <c r="K51" s="106"/>
      <c r="R51" s="218"/>
      <c r="S51" s="218"/>
      <c r="T51" s="218"/>
    </row>
    <row r="52" spans="1:20" ht="15">
      <c r="A52" s="205"/>
      <c r="B52" s="79" t="s">
        <v>104</v>
      </c>
      <c r="C52" s="79" t="s">
        <v>103</v>
      </c>
      <c r="D52" s="194">
        <v>14</v>
      </c>
      <c r="E52" s="217">
        <v>1244.94</v>
      </c>
      <c r="F52" s="217">
        <v>0.23</v>
      </c>
      <c r="G52" s="359">
        <v>6.045</v>
      </c>
      <c r="H52" s="34" t="s">
        <v>211</v>
      </c>
      <c r="I52" s="106"/>
      <c r="J52" s="106"/>
      <c r="K52" s="106"/>
      <c r="R52" s="218"/>
      <c r="S52" s="218"/>
      <c r="T52" s="218"/>
    </row>
    <row r="53" spans="1:20" ht="15">
      <c r="A53" s="205"/>
      <c r="B53" s="79" t="s">
        <v>104</v>
      </c>
      <c r="C53" s="79" t="s">
        <v>103</v>
      </c>
      <c r="D53" s="194">
        <v>14</v>
      </c>
      <c r="E53" s="217">
        <v>1224.9</v>
      </c>
      <c r="F53" s="217">
        <v>0.22</v>
      </c>
      <c r="G53" s="359">
        <v>6.12</v>
      </c>
      <c r="H53" s="34" t="s">
        <v>212</v>
      </c>
      <c r="I53" s="106"/>
      <c r="J53" s="106"/>
      <c r="K53" s="106"/>
      <c r="R53" s="218"/>
      <c r="S53" s="218"/>
      <c r="T53" s="218"/>
    </row>
    <row r="54" spans="1:20" ht="15">
      <c r="A54" s="205"/>
      <c r="B54" s="79" t="s">
        <v>104</v>
      </c>
      <c r="C54" s="79" t="s">
        <v>103</v>
      </c>
      <c r="D54" s="194">
        <v>14</v>
      </c>
      <c r="E54" s="217">
        <v>1205.28</v>
      </c>
      <c r="F54" s="217">
        <v>0.22</v>
      </c>
      <c r="G54" s="359">
        <v>6.170000000000001</v>
      </c>
      <c r="H54" s="34" t="s">
        <v>213</v>
      </c>
      <c r="I54" s="106"/>
      <c r="J54" s="106"/>
      <c r="K54" s="106"/>
      <c r="R54" s="218"/>
      <c r="S54" s="218"/>
      <c r="T54" s="218"/>
    </row>
    <row r="55" spans="1:20" ht="15">
      <c r="A55" s="205"/>
      <c r="B55" s="79" t="s">
        <v>104</v>
      </c>
      <c r="C55" s="79" t="s">
        <v>103</v>
      </c>
      <c r="D55" s="194">
        <v>14</v>
      </c>
      <c r="E55" s="217">
        <v>1181.25</v>
      </c>
      <c r="F55" s="217">
        <v>0.22</v>
      </c>
      <c r="G55" s="359">
        <v>6.3649</v>
      </c>
      <c r="H55" s="34" t="s">
        <v>214</v>
      </c>
      <c r="I55" s="106"/>
      <c r="J55" s="106"/>
      <c r="K55" s="106"/>
      <c r="R55" s="218"/>
      <c r="S55" s="218"/>
      <c r="T55" s="218"/>
    </row>
    <row r="56" spans="1:20" ht="15">
      <c r="A56" s="205"/>
      <c r="B56" s="79" t="s">
        <v>104</v>
      </c>
      <c r="C56" s="79" t="s">
        <v>103</v>
      </c>
      <c r="D56" s="194">
        <v>12</v>
      </c>
      <c r="E56" s="217">
        <v>1138.74</v>
      </c>
      <c r="F56" s="217">
        <v>0.21</v>
      </c>
      <c r="G56" s="359">
        <v>5.3799</v>
      </c>
      <c r="H56" s="34" t="s">
        <v>215</v>
      </c>
      <c r="I56" s="106"/>
      <c r="J56" s="106"/>
      <c r="K56" s="106"/>
      <c r="R56" s="218"/>
      <c r="S56" s="218"/>
      <c r="T56" s="218"/>
    </row>
    <row r="57" spans="1:20" ht="15">
      <c r="A57" s="205"/>
      <c r="B57" s="79" t="s">
        <v>104</v>
      </c>
      <c r="C57" s="79" t="s">
        <v>103</v>
      </c>
      <c r="D57" s="194">
        <v>12</v>
      </c>
      <c r="E57" s="217">
        <v>1120.24</v>
      </c>
      <c r="F57" s="217">
        <v>0.21</v>
      </c>
      <c r="G57" s="359">
        <v>5.659699999999999</v>
      </c>
      <c r="H57" s="34" t="s">
        <v>216</v>
      </c>
      <c r="I57" s="106"/>
      <c r="J57" s="106"/>
      <c r="K57" s="106"/>
      <c r="R57" s="218"/>
      <c r="S57" s="218"/>
      <c r="T57" s="218"/>
    </row>
    <row r="58" spans="1:20" ht="15">
      <c r="A58" s="205"/>
      <c r="B58" s="79" t="s">
        <v>104</v>
      </c>
      <c r="C58" s="79" t="s">
        <v>103</v>
      </c>
      <c r="D58" s="194">
        <v>12</v>
      </c>
      <c r="E58" s="217">
        <v>1101.35</v>
      </c>
      <c r="F58" s="217">
        <v>0.2</v>
      </c>
      <c r="G58" s="359">
        <v>5.8799</v>
      </c>
      <c r="H58" s="34" t="s">
        <v>217</v>
      </c>
      <c r="I58" s="106"/>
      <c r="J58" s="106"/>
      <c r="K58" s="106"/>
      <c r="R58" s="218"/>
      <c r="S58" s="218"/>
      <c r="T58" s="218"/>
    </row>
    <row r="59" spans="1:20" ht="15">
      <c r="A59" s="205"/>
      <c r="B59" s="79" t="s">
        <v>104</v>
      </c>
      <c r="C59" s="79" t="s">
        <v>103</v>
      </c>
      <c r="D59" s="194">
        <v>12</v>
      </c>
      <c r="E59" s="217">
        <v>1084.35</v>
      </c>
      <c r="F59" s="217">
        <v>0.2</v>
      </c>
      <c r="G59" s="359">
        <v>5.95</v>
      </c>
      <c r="H59" s="34" t="s">
        <v>218</v>
      </c>
      <c r="I59" s="106"/>
      <c r="J59" s="106"/>
      <c r="K59" s="106"/>
      <c r="R59" s="218"/>
      <c r="S59" s="218"/>
      <c r="T59" s="218"/>
    </row>
    <row r="60" spans="1:20" ht="15">
      <c r="A60" s="205"/>
      <c r="B60" s="79" t="s">
        <v>104</v>
      </c>
      <c r="C60" s="79" t="s">
        <v>103</v>
      </c>
      <c r="D60" s="194">
        <v>6</v>
      </c>
      <c r="E60" s="217">
        <v>577.59</v>
      </c>
      <c r="F60" s="217">
        <v>0.11</v>
      </c>
      <c r="G60" s="359">
        <v>5.15</v>
      </c>
      <c r="H60" s="34" t="s">
        <v>102</v>
      </c>
      <c r="I60" s="106"/>
      <c r="J60" s="106"/>
      <c r="K60" s="106"/>
      <c r="R60" s="218"/>
      <c r="S60" s="218"/>
      <c r="T60" s="218"/>
    </row>
    <row r="61" spans="1:20" ht="15">
      <c r="A61" s="205"/>
      <c r="B61" s="9" t="s">
        <v>25</v>
      </c>
      <c r="C61" s="25"/>
      <c r="D61" s="122"/>
      <c r="E61" s="121">
        <f>SUM(E51:E60)</f>
        <v>11405.1</v>
      </c>
      <c r="F61" s="121">
        <f>SUM(F51:F60)</f>
        <v>2.0999999999999996</v>
      </c>
      <c r="G61" s="126"/>
      <c r="H61" s="34"/>
      <c r="J61" s="1"/>
      <c r="R61" s="218"/>
      <c r="S61" s="218"/>
      <c r="T61" s="218"/>
    </row>
    <row r="62" spans="1:20" ht="15">
      <c r="A62" s="205"/>
      <c r="B62" s="91" t="s">
        <v>26</v>
      </c>
      <c r="C62" s="135"/>
      <c r="D62" s="137"/>
      <c r="E62" s="133"/>
      <c r="F62" s="132"/>
      <c r="G62" s="132"/>
      <c r="H62" s="34"/>
      <c r="J62" s="1"/>
      <c r="R62" s="218"/>
      <c r="S62" s="218"/>
      <c r="T62" s="218"/>
    </row>
    <row r="63" spans="1:20" ht="15">
      <c r="A63" s="205"/>
      <c r="B63" s="91" t="s">
        <v>89</v>
      </c>
      <c r="C63" s="135"/>
      <c r="D63" s="134"/>
      <c r="E63" s="133"/>
      <c r="F63" s="132"/>
      <c r="G63" s="132"/>
      <c r="H63" s="34"/>
      <c r="J63" s="1"/>
      <c r="R63" s="218"/>
      <c r="S63" s="218"/>
      <c r="T63" s="218"/>
    </row>
    <row r="64" spans="1:20" ht="15">
      <c r="A64" s="205"/>
      <c r="B64" s="136" t="s">
        <v>289</v>
      </c>
      <c r="C64" s="135" t="s">
        <v>17</v>
      </c>
      <c r="D64" s="134">
        <v>50000000</v>
      </c>
      <c r="E64" s="133">
        <v>52716.85</v>
      </c>
      <c r="F64" s="133">
        <v>9.67</v>
      </c>
      <c r="G64" s="133">
        <v>5.2780000000000005</v>
      </c>
      <c r="H64" s="34" t="s">
        <v>290</v>
      </c>
      <c r="J64" s="1"/>
      <c r="R64" s="218"/>
      <c r="S64" s="218"/>
      <c r="T64" s="218"/>
    </row>
    <row r="65" spans="1:20" ht="15">
      <c r="A65" s="205"/>
      <c r="B65" s="136" t="s">
        <v>317</v>
      </c>
      <c r="C65" s="135" t="s">
        <v>17</v>
      </c>
      <c r="D65" s="134">
        <v>50000000</v>
      </c>
      <c r="E65" s="133">
        <v>50066.75</v>
      </c>
      <c r="F65" s="133">
        <v>9.19</v>
      </c>
      <c r="G65" s="133">
        <v>5.5968</v>
      </c>
      <c r="H65" s="34" t="s">
        <v>318</v>
      </c>
      <c r="J65" s="1"/>
      <c r="R65" s="218"/>
      <c r="S65" s="218"/>
      <c r="T65" s="218"/>
    </row>
    <row r="66" spans="1:20" ht="15">
      <c r="A66" s="205"/>
      <c r="B66" s="136" t="s">
        <v>357</v>
      </c>
      <c r="C66" s="135" t="s">
        <v>17</v>
      </c>
      <c r="D66" s="134">
        <v>38000000</v>
      </c>
      <c r="E66" s="133">
        <v>37930.42</v>
      </c>
      <c r="F66" s="133">
        <v>6.96</v>
      </c>
      <c r="G66" s="133">
        <v>5.701999999999999</v>
      </c>
      <c r="H66" s="34" t="s">
        <v>358</v>
      </c>
      <c r="J66" s="1"/>
      <c r="R66" s="218"/>
      <c r="S66" s="218"/>
      <c r="T66" s="218"/>
    </row>
    <row r="67" spans="1:20" ht="15">
      <c r="A67" s="205"/>
      <c r="B67" s="136" t="s">
        <v>466</v>
      </c>
      <c r="C67" s="135" t="s">
        <v>17</v>
      </c>
      <c r="D67" s="134">
        <v>35000000</v>
      </c>
      <c r="E67" s="133">
        <v>37745.77</v>
      </c>
      <c r="F67" s="133">
        <v>6.93</v>
      </c>
      <c r="G67" s="133">
        <v>4.5541</v>
      </c>
      <c r="H67" s="34" t="s">
        <v>467</v>
      </c>
      <c r="J67" s="1"/>
      <c r="R67" s="218"/>
      <c r="S67" s="218"/>
      <c r="T67" s="218"/>
    </row>
    <row r="68" spans="1:20" ht="15">
      <c r="A68" s="205"/>
      <c r="B68" s="136" t="s">
        <v>221</v>
      </c>
      <c r="C68" s="135" t="s">
        <v>17</v>
      </c>
      <c r="D68" s="134">
        <v>25000000</v>
      </c>
      <c r="E68" s="133">
        <v>27072.74</v>
      </c>
      <c r="F68" s="133">
        <v>4.97</v>
      </c>
      <c r="G68" s="133">
        <v>5.2089</v>
      </c>
      <c r="H68" s="34" t="s">
        <v>222</v>
      </c>
      <c r="J68" s="1"/>
      <c r="R68" s="218"/>
      <c r="S68" s="218"/>
      <c r="T68" s="218"/>
    </row>
    <row r="69" spans="1:20" ht="15">
      <c r="A69" s="205"/>
      <c r="B69" s="136" t="s">
        <v>439</v>
      </c>
      <c r="C69" s="135" t="s">
        <v>17</v>
      </c>
      <c r="D69" s="134">
        <v>15000000</v>
      </c>
      <c r="E69" s="133">
        <v>15958.68</v>
      </c>
      <c r="F69" s="133">
        <v>2.93</v>
      </c>
      <c r="G69" s="133">
        <v>4.2031</v>
      </c>
      <c r="H69" s="34" t="s">
        <v>440</v>
      </c>
      <c r="J69" s="1"/>
      <c r="R69" s="218"/>
      <c r="S69" s="218"/>
      <c r="T69" s="218"/>
    </row>
    <row r="70" spans="1:20" ht="15">
      <c r="A70" s="205"/>
      <c r="B70" s="136" t="s">
        <v>176</v>
      </c>
      <c r="C70" s="135" t="s">
        <v>17</v>
      </c>
      <c r="D70" s="134">
        <v>10000000</v>
      </c>
      <c r="E70" s="133">
        <v>10888.58</v>
      </c>
      <c r="F70" s="133">
        <v>2</v>
      </c>
      <c r="G70" s="133">
        <v>4.5141</v>
      </c>
      <c r="H70" s="34" t="s">
        <v>177</v>
      </c>
      <c r="J70" s="1"/>
      <c r="R70" s="218"/>
      <c r="S70" s="218"/>
      <c r="T70" s="218"/>
    </row>
    <row r="71" spans="1:20" ht="15">
      <c r="A71" s="205"/>
      <c r="B71" s="136" t="s">
        <v>219</v>
      </c>
      <c r="C71" s="135" t="s">
        <v>17</v>
      </c>
      <c r="D71" s="134">
        <v>127600</v>
      </c>
      <c r="E71" s="133">
        <v>140.39</v>
      </c>
      <c r="F71" s="133">
        <v>0.03</v>
      </c>
      <c r="G71" s="133">
        <v>5.711399999999999</v>
      </c>
      <c r="H71" s="34" t="s">
        <v>220</v>
      </c>
      <c r="J71" s="1"/>
      <c r="R71" s="218"/>
      <c r="S71" s="218"/>
      <c r="T71" s="218"/>
    </row>
    <row r="72" spans="1:20" ht="15">
      <c r="A72" s="205"/>
      <c r="B72" s="91" t="s">
        <v>25</v>
      </c>
      <c r="C72" s="131"/>
      <c r="D72" s="130"/>
      <c r="E72" s="129">
        <f>SUM(E64:E71)</f>
        <v>232520.18</v>
      </c>
      <c r="F72" s="129">
        <f>SUM(F64:F71)</f>
        <v>42.68</v>
      </c>
      <c r="G72" s="128"/>
      <c r="H72" s="34"/>
      <c r="J72" s="1"/>
      <c r="R72" s="218"/>
      <c r="S72" s="218"/>
      <c r="T72" s="218"/>
    </row>
    <row r="73" spans="1:20" ht="15">
      <c r="A73" s="205"/>
      <c r="B73" s="91" t="s">
        <v>93</v>
      </c>
      <c r="C73" s="131"/>
      <c r="D73" s="130"/>
      <c r="E73" s="128"/>
      <c r="F73" s="128"/>
      <c r="G73" s="128"/>
      <c r="H73" s="34"/>
      <c r="J73" s="1"/>
      <c r="R73" s="218"/>
      <c r="S73" s="218"/>
      <c r="T73" s="218"/>
    </row>
    <row r="74" spans="1:20" ht="15">
      <c r="A74" s="205"/>
      <c r="B74" s="91" t="s">
        <v>101</v>
      </c>
      <c r="C74" s="131"/>
      <c r="D74" s="130"/>
      <c r="E74" s="128"/>
      <c r="F74" s="128"/>
      <c r="G74" s="128"/>
      <c r="H74" s="34"/>
      <c r="J74" s="1"/>
      <c r="R74" s="218"/>
      <c r="S74" s="218"/>
      <c r="T74" s="218"/>
    </row>
    <row r="75" spans="1:20" ht="15">
      <c r="A75" s="205"/>
      <c r="B75" s="136" t="s">
        <v>265</v>
      </c>
      <c r="C75" s="361" t="s">
        <v>432</v>
      </c>
      <c r="D75" s="362">
        <v>25000</v>
      </c>
      <c r="E75" s="255">
        <v>24354.38</v>
      </c>
      <c r="F75" s="255">
        <v>4.47</v>
      </c>
      <c r="G75" s="255">
        <v>3.7651</v>
      </c>
      <c r="H75" s="34" t="s">
        <v>361</v>
      </c>
      <c r="J75" s="1"/>
      <c r="R75" s="218"/>
      <c r="S75" s="218"/>
      <c r="T75" s="218"/>
    </row>
    <row r="76" spans="1:20" ht="15">
      <c r="A76" s="205"/>
      <c r="B76" s="91" t="s">
        <v>25</v>
      </c>
      <c r="C76" s="131"/>
      <c r="D76" s="130"/>
      <c r="E76" s="363">
        <f>SUM(E75)</f>
        <v>24354.38</v>
      </c>
      <c r="F76" s="363">
        <f>SUM(F75)</f>
        <v>4.47</v>
      </c>
      <c r="G76" s="128"/>
      <c r="H76" s="34"/>
      <c r="J76" s="1"/>
      <c r="R76" s="218"/>
      <c r="S76" s="218"/>
      <c r="T76" s="218"/>
    </row>
    <row r="77" spans="1:14" s="187" customFormat="1" ht="15">
      <c r="A77" s="219"/>
      <c r="B77" s="29" t="s">
        <v>31</v>
      </c>
      <c r="C77" s="30"/>
      <c r="D77" s="36"/>
      <c r="E77" s="217"/>
      <c r="F77" s="123"/>
      <c r="G77" s="123"/>
      <c r="H77" s="46"/>
      <c r="I77" s="1"/>
      <c r="J77" s="1"/>
      <c r="K77" s="1"/>
      <c r="L77" s="1"/>
      <c r="M77" s="178"/>
      <c r="N77" s="178"/>
    </row>
    <row r="78" spans="1:20" s="187" customFormat="1" ht="15">
      <c r="A78" s="219"/>
      <c r="B78" s="29" t="s">
        <v>32</v>
      </c>
      <c r="C78" s="30"/>
      <c r="D78" s="36"/>
      <c r="E78" s="217">
        <v>88840.1</v>
      </c>
      <c r="F78" s="370">
        <v>16.3</v>
      </c>
      <c r="G78" s="221"/>
      <c r="H78" s="46"/>
      <c r="I78" s="106"/>
      <c r="J78" s="1"/>
      <c r="K78" s="1"/>
      <c r="L78" s="1"/>
      <c r="M78" s="178"/>
      <c r="N78" s="178"/>
      <c r="S78" s="218"/>
      <c r="T78" s="218"/>
    </row>
    <row r="79" spans="1:20" s="187" customFormat="1" ht="15">
      <c r="A79" s="219"/>
      <c r="B79" s="29" t="s">
        <v>33</v>
      </c>
      <c r="C79" s="30"/>
      <c r="D79" s="31"/>
      <c r="E79" s="217">
        <v>-21001.71000000008</v>
      </c>
      <c r="F79" s="370">
        <v>-3.92</v>
      </c>
      <c r="G79" s="221"/>
      <c r="H79" s="46"/>
      <c r="I79" s="222"/>
      <c r="J79" s="1"/>
      <c r="K79" s="1"/>
      <c r="L79" s="1"/>
      <c r="M79" s="178"/>
      <c r="N79" s="178"/>
      <c r="S79" s="218"/>
      <c r="T79" s="218"/>
    </row>
    <row r="80" spans="1:20" s="187" customFormat="1" ht="15">
      <c r="A80" s="219"/>
      <c r="B80" s="50" t="s">
        <v>34</v>
      </c>
      <c r="C80" s="50"/>
      <c r="D80" s="51"/>
      <c r="E80" s="121">
        <f>E79+E78+E72+E61+E49+E43+E76</f>
        <v>545023.58</v>
      </c>
      <c r="F80" s="121">
        <f>F79+F78+F72+F61+F49+F43+F76</f>
        <v>100.00000000000003</v>
      </c>
      <c r="G80" s="223"/>
      <c r="H80" s="169"/>
      <c r="I80" s="1"/>
      <c r="J80" s="1"/>
      <c r="K80" s="1"/>
      <c r="L80" s="1"/>
      <c r="M80" s="178"/>
      <c r="N80" s="178"/>
      <c r="S80" s="218"/>
      <c r="T80" s="218"/>
    </row>
    <row r="81" spans="1:14" s="187" customFormat="1" ht="15">
      <c r="A81" s="219"/>
      <c r="B81" s="56" t="s">
        <v>97</v>
      </c>
      <c r="C81" s="57"/>
      <c r="D81" s="58"/>
      <c r="E81" s="224"/>
      <c r="F81" s="224"/>
      <c r="G81" s="224"/>
      <c r="H81" s="207"/>
      <c r="I81" s="1"/>
      <c r="J81" s="62"/>
      <c r="K81" s="1"/>
      <c r="L81" s="1"/>
      <c r="M81" s="178"/>
      <c r="N81" s="178"/>
    </row>
    <row r="82" spans="1:14" s="187" customFormat="1" ht="15">
      <c r="A82" s="219"/>
      <c r="B82" s="225" t="s">
        <v>36</v>
      </c>
      <c r="C82" s="177"/>
      <c r="D82" s="177"/>
      <c r="E82" s="226"/>
      <c r="F82" s="177"/>
      <c r="G82" s="177"/>
      <c r="H82" s="64"/>
      <c r="I82" s="1"/>
      <c r="J82" s="1"/>
      <c r="K82" s="1"/>
      <c r="L82" s="1"/>
      <c r="M82" s="178"/>
      <c r="N82" s="178"/>
    </row>
    <row r="83" spans="1:14" s="187" customFormat="1" ht="15">
      <c r="A83" s="337"/>
      <c r="B83" s="3" t="s">
        <v>96</v>
      </c>
      <c r="C83" s="329"/>
      <c r="D83" s="329"/>
      <c r="E83" s="226"/>
      <c r="F83" s="329"/>
      <c r="G83" s="329"/>
      <c r="H83" s="329"/>
      <c r="I83" s="1"/>
      <c r="J83" s="1"/>
      <c r="K83" s="1"/>
      <c r="L83" s="1"/>
      <c r="M83" s="178"/>
      <c r="N83" s="178"/>
    </row>
    <row r="84" ht="15">
      <c r="B84" s="324" t="s">
        <v>314</v>
      </c>
    </row>
    <row r="110" spans="1:20" s="3" customFormat="1" ht="15">
      <c r="A110" s="1"/>
      <c r="H110" s="65"/>
      <c r="I110" s="1"/>
      <c r="J110" s="2"/>
      <c r="K110" s="1"/>
      <c r="L110" s="1"/>
      <c r="M110" s="178"/>
      <c r="N110" s="178"/>
      <c r="O110" s="1"/>
      <c r="P110" s="1"/>
      <c r="Q110" s="1"/>
      <c r="R110" s="1"/>
      <c r="S110" s="1"/>
      <c r="T110" s="1"/>
    </row>
    <row r="111" spans="1:20" s="3" customFormat="1" ht="15">
      <c r="A111" s="1"/>
      <c r="H111" s="65"/>
      <c r="I111" s="1"/>
      <c r="J111" s="2"/>
      <c r="K111" s="1"/>
      <c r="L111" s="1"/>
      <c r="M111" s="178"/>
      <c r="N111" s="178"/>
      <c r="O111" s="1"/>
      <c r="P111" s="1"/>
      <c r="Q111" s="1"/>
      <c r="R111" s="1"/>
      <c r="S111" s="1"/>
      <c r="T111" s="1"/>
    </row>
    <row r="112" spans="1:20" s="3" customFormat="1" ht="15">
      <c r="A112" s="1"/>
      <c r="H112" s="65"/>
      <c r="I112" s="1"/>
      <c r="J112" s="2"/>
      <c r="K112" s="1"/>
      <c r="L112" s="1"/>
      <c r="M112" s="178"/>
      <c r="N112" s="178"/>
      <c r="O112" s="1"/>
      <c r="P112" s="1"/>
      <c r="Q112" s="1"/>
      <c r="R112" s="1"/>
      <c r="S112" s="1"/>
      <c r="T112" s="1"/>
    </row>
    <row r="113" spans="1:20" s="3" customFormat="1" ht="15">
      <c r="A113" s="1"/>
      <c r="H113" s="65"/>
      <c r="I113" s="1"/>
      <c r="J113" s="2"/>
      <c r="K113" s="1"/>
      <c r="L113" s="1"/>
      <c r="M113" s="178"/>
      <c r="N113" s="178"/>
      <c r="O113" s="1"/>
      <c r="P113" s="1"/>
      <c r="Q113" s="1"/>
      <c r="R113" s="1"/>
      <c r="S113" s="1"/>
      <c r="T113" s="1"/>
    </row>
    <row r="114" spans="1:20" s="3" customFormat="1" ht="15">
      <c r="A114" s="1"/>
      <c r="H114" s="65"/>
      <c r="I114" s="1"/>
      <c r="J114" s="2"/>
      <c r="K114" s="1"/>
      <c r="L114" s="1"/>
      <c r="M114" s="178"/>
      <c r="N114" s="178"/>
      <c r="O114" s="1"/>
      <c r="P114" s="1"/>
      <c r="Q114" s="1"/>
      <c r="R114" s="1"/>
      <c r="S114" s="1"/>
      <c r="T114" s="1"/>
    </row>
    <row r="115" spans="1:20" s="3" customFormat="1" ht="15">
      <c r="A115" s="1"/>
      <c r="H115" s="65"/>
      <c r="I115" s="1"/>
      <c r="J115" s="2"/>
      <c r="K115" s="1"/>
      <c r="L115" s="1"/>
      <c r="M115" s="178"/>
      <c r="N115" s="178"/>
      <c r="O115" s="1"/>
      <c r="P115" s="1"/>
      <c r="Q115" s="1"/>
      <c r="R115" s="1"/>
      <c r="S115" s="1"/>
      <c r="T115" s="1"/>
    </row>
    <row r="116" spans="1:20" s="3" customFormat="1" ht="15">
      <c r="A116" s="1"/>
      <c r="H116" s="65"/>
      <c r="I116" s="1"/>
      <c r="J116" s="2"/>
      <c r="K116" s="1"/>
      <c r="L116" s="1"/>
      <c r="M116" s="178"/>
      <c r="N116" s="178"/>
      <c r="O116" s="1"/>
      <c r="P116" s="1"/>
      <c r="Q116" s="1"/>
      <c r="R116" s="1"/>
      <c r="S116" s="1"/>
      <c r="T116" s="1"/>
    </row>
    <row r="118" spans="1:20" s="3" customFormat="1" ht="15">
      <c r="A118" s="1"/>
      <c r="E118" s="67"/>
      <c r="H118" s="65"/>
      <c r="I118" s="1"/>
      <c r="J118" s="2"/>
      <c r="K118" s="1"/>
      <c r="L118" s="1"/>
      <c r="M118" s="178"/>
      <c r="N118" s="178"/>
      <c r="O118" s="1"/>
      <c r="P118" s="1"/>
      <c r="Q118" s="1"/>
      <c r="R118" s="1"/>
      <c r="S118" s="1"/>
      <c r="T118" s="1"/>
    </row>
  </sheetData>
  <sheetProtection/>
  <mergeCells count="3">
    <mergeCell ref="B1:H1"/>
    <mergeCell ref="B2:H2"/>
    <mergeCell ref="B4:H4"/>
  </mergeCells>
  <conditionalFormatting sqref="O11:T42 S48:T51 S61:T76">
    <cfRule type="cellIs" priority="5" dxfId="0" operator="equal">
      <formula>FALSE</formula>
    </cfRule>
    <cfRule type="cellIs" priority="6" dxfId="0" operator="equal">
      <formula>FALSE</formula>
    </cfRule>
  </conditionalFormatting>
  <conditionalFormatting sqref="S52:T60">
    <cfRule type="cellIs" priority="3" dxfId="0" operator="equal">
      <formula>FALSE</formula>
    </cfRule>
    <cfRule type="cellIs" priority="4" dxfId="0" operator="equal">
      <formula>FALSE</formula>
    </cfRule>
  </conditionalFormatting>
  <printOptions/>
  <pageMargins left="0.7" right="0.7" top="0.75" bottom="0.75" header="0.3" footer="0.3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view="pageBreakPreview" zoomScale="80" zoomScaleSheetLayoutView="80" zoomScalePageLayoutView="0" workbookViewId="0" topLeftCell="B31">
      <selection activeCell="B52" sqref="B52"/>
    </sheetView>
  </sheetViews>
  <sheetFormatPr defaultColWidth="9.140625" defaultRowHeight="15"/>
  <cols>
    <col min="1" max="1" width="9.140625" style="1" hidden="1" customWidth="1"/>
    <col min="2" max="2" width="69.7109375" style="3" customWidth="1"/>
    <col min="3" max="3" width="18.7109375" style="3" customWidth="1"/>
    <col min="4" max="4" width="17.00390625" style="3" customWidth="1"/>
    <col min="5" max="5" width="18.7109375" style="3" customWidth="1"/>
    <col min="6" max="6" width="10.7109375" style="3" customWidth="1"/>
    <col min="7" max="7" width="14.57421875" style="3" bestFit="1" customWidth="1"/>
    <col min="8" max="8" width="19.8515625" style="65" customWidth="1"/>
    <col min="9" max="9" width="15.140625" style="1" bestFit="1" customWidth="1"/>
    <col min="10" max="10" width="16.57421875" style="2" bestFit="1" customWidth="1"/>
    <col min="11" max="11" width="11.421875" style="1" bestFit="1" customWidth="1"/>
    <col min="12" max="16384" width="9.140625" style="1" customWidth="1"/>
  </cols>
  <sheetData>
    <row r="1" spans="2:8" ht="15" hidden="1">
      <c r="B1" s="376" t="s">
        <v>0</v>
      </c>
      <c r="C1" s="377"/>
      <c r="D1" s="377"/>
      <c r="E1" s="377"/>
      <c r="F1" s="377"/>
      <c r="G1" s="377"/>
      <c r="H1" s="378"/>
    </row>
    <row r="2" spans="2:8" ht="15" hidden="1">
      <c r="B2" s="379" t="s">
        <v>1</v>
      </c>
      <c r="C2" s="380"/>
      <c r="D2" s="380"/>
      <c r="E2" s="380"/>
      <c r="F2" s="380"/>
      <c r="G2" s="380"/>
      <c r="H2" s="381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223</v>
      </c>
      <c r="C4" s="5"/>
      <c r="D4" s="10"/>
      <c r="E4" s="5"/>
      <c r="F4" s="5"/>
      <c r="G4" s="5"/>
      <c r="H4" s="11"/>
    </row>
    <row r="5" spans="2:8" ht="15">
      <c r="B5" s="314" t="s">
        <v>430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ht="30">
      <c r="B7" s="208" t="s">
        <v>4</v>
      </c>
      <c r="C7" s="208" t="s">
        <v>5</v>
      </c>
      <c r="D7" s="209" t="s">
        <v>6</v>
      </c>
      <c r="E7" s="227" t="s">
        <v>7</v>
      </c>
      <c r="F7" s="228" t="s">
        <v>8</v>
      </c>
      <c r="G7" s="23" t="s">
        <v>323</v>
      </c>
      <c r="H7" s="210" t="s">
        <v>10</v>
      </c>
      <c r="J7" s="24"/>
    </row>
    <row r="8" spans="2:10" ht="15">
      <c r="B8" s="9" t="s">
        <v>11</v>
      </c>
      <c r="C8" s="25"/>
      <c r="D8" s="146"/>
      <c r="E8" s="180"/>
      <c r="F8" s="229"/>
      <c r="G8" s="180"/>
      <c r="H8" s="151"/>
      <c r="J8" s="24"/>
    </row>
    <row r="9" spans="2:10" ht="15">
      <c r="B9" s="9" t="s">
        <v>12</v>
      </c>
      <c r="C9" s="25"/>
      <c r="D9" s="146"/>
      <c r="E9" s="180"/>
      <c r="F9" s="229"/>
      <c r="G9" s="180"/>
      <c r="H9" s="151"/>
      <c r="J9" s="24"/>
    </row>
    <row r="10" spans="2:10" ht="15">
      <c r="B10" s="35" t="s">
        <v>13</v>
      </c>
      <c r="C10" s="25"/>
      <c r="D10" s="146"/>
      <c r="E10" s="180"/>
      <c r="F10" s="229"/>
      <c r="G10" s="180"/>
      <c r="H10" s="151"/>
      <c r="J10" s="1"/>
    </row>
    <row r="11" spans="2:10" ht="15">
      <c r="B11" s="165" t="s">
        <v>14</v>
      </c>
      <c r="C11" s="30" t="s">
        <v>15</v>
      </c>
      <c r="D11" s="36">
        <v>1000</v>
      </c>
      <c r="E11" s="123">
        <v>10420.82</v>
      </c>
      <c r="F11" s="187">
        <v>4.72</v>
      </c>
      <c r="G11" s="356">
        <v>3.9</v>
      </c>
      <c r="H11" s="184" t="s">
        <v>192</v>
      </c>
      <c r="J11" s="1"/>
    </row>
    <row r="12" spans="2:10" ht="15">
      <c r="B12" s="165" t="s">
        <v>61</v>
      </c>
      <c r="C12" s="30" t="s">
        <v>39</v>
      </c>
      <c r="D12" s="36">
        <v>850</v>
      </c>
      <c r="E12" s="123">
        <v>9099.69</v>
      </c>
      <c r="F12" s="187">
        <v>4.12</v>
      </c>
      <c r="G12" s="356">
        <v>3.5000000000000004</v>
      </c>
      <c r="H12" s="184" t="s">
        <v>278</v>
      </c>
      <c r="J12" s="1"/>
    </row>
    <row r="13" spans="2:12" ht="15">
      <c r="B13" s="165" t="s">
        <v>182</v>
      </c>
      <c r="C13" s="30" t="s">
        <v>15</v>
      </c>
      <c r="D13" s="36">
        <v>750</v>
      </c>
      <c r="E13" s="123">
        <v>8061.76</v>
      </c>
      <c r="F13" s="187">
        <v>3.65</v>
      </c>
      <c r="G13" s="356">
        <v>3.6249</v>
      </c>
      <c r="H13" s="34" t="s">
        <v>191</v>
      </c>
      <c r="I13" s="218"/>
      <c r="J13" s="37"/>
      <c r="K13" s="37"/>
      <c r="L13" s="218"/>
    </row>
    <row r="14" spans="2:12" ht="15">
      <c r="B14" s="165" t="s">
        <v>61</v>
      </c>
      <c r="C14" s="30" t="s">
        <v>39</v>
      </c>
      <c r="D14" s="36">
        <v>500</v>
      </c>
      <c r="E14" s="123">
        <v>5385.08</v>
      </c>
      <c r="F14" s="187">
        <v>2.44</v>
      </c>
      <c r="G14" s="356">
        <v>3.34</v>
      </c>
      <c r="H14" s="34" t="s">
        <v>190</v>
      </c>
      <c r="I14" s="218"/>
      <c r="J14" s="37"/>
      <c r="K14" s="37"/>
      <c r="L14" s="218"/>
    </row>
    <row r="15" spans="2:12" ht="15">
      <c r="B15" s="165" t="s">
        <v>147</v>
      </c>
      <c r="C15" s="30" t="s">
        <v>15</v>
      </c>
      <c r="D15" s="36">
        <v>400</v>
      </c>
      <c r="E15" s="123">
        <v>4300.51</v>
      </c>
      <c r="F15" s="187">
        <v>1.95</v>
      </c>
      <c r="G15" s="356">
        <v>3.6500000000000004</v>
      </c>
      <c r="H15" s="34" t="s">
        <v>193</v>
      </c>
      <c r="I15" s="218"/>
      <c r="J15" s="37"/>
      <c r="K15" s="37"/>
      <c r="L15" s="218"/>
    </row>
    <row r="16" spans="2:12" ht="15">
      <c r="B16" s="165" t="s">
        <v>147</v>
      </c>
      <c r="C16" s="30" t="s">
        <v>15</v>
      </c>
      <c r="D16" s="36">
        <v>100</v>
      </c>
      <c r="E16" s="123">
        <v>1072.69</v>
      </c>
      <c r="F16" s="187">
        <v>0.49</v>
      </c>
      <c r="G16" s="356">
        <v>3.6500999999999997</v>
      </c>
      <c r="H16" s="34" t="s">
        <v>345</v>
      </c>
      <c r="I16" s="218"/>
      <c r="J16" s="37"/>
      <c r="K16" s="37"/>
      <c r="L16" s="218"/>
    </row>
    <row r="17" spans="2:12" ht="15">
      <c r="B17" s="9" t="s">
        <v>25</v>
      </c>
      <c r="C17" s="25"/>
      <c r="D17" s="167"/>
      <c r="E17" s="120">
        <f>SUM(E11:E16)</f>
        <v>38340.55000000001</v>
      </c>
      <c r="F17" s="120">
        <f>SUM(F11:F16)</f>
        <v>17.369999999999997</v>
      </c>
      <c r="G17" s="126"/>
      <c r="H17" s="34"/>
      <c r="I17" s="218"/>
      <c r="J17" s="39"/>
      <c r="K17" s="40"/>
      <c r="L17" s="218"/>
    </row>
    <row r="18" spans="2:12" ht="15">
      <c r="B18" s="9" t="s">
        <v>26</v>
      </c>
      <c r="C18" s="25"/>
      <c r="D18" s="167"/>
      <c r="E18" s="125"/>
      <c r="F18" s="372"/>
      <c r="G18" s="126"/>
      <c r="H18" s="34"/>
      <c r="I18" s="218"/>
      <c r="J18" s="1"/>
      <c r="L18" s="218"/>
    </row>
    <row r="19" spans="2:12" ht="15">
      <c r="B19" s="9" t="s">
        <v>89</v>
      </c>
      <c r="C19" s="25"/>
      <c r="D19" s="167"/>
      <c r="E19" s="125"/>
      <c r="F19" s="372"/>
      <c r="G19" s="126"/>
      <c r="H19" s="34"/>
      <c r="I19" s="218"/>
      <c r="J19" s="1"/>
      <c r="L19" s="218"/>
    </row>
    <row r="20" spans="2:12" ht="15">
      <c r="B20" s="79" t="s">
        <v>468</v>
      </c>
      <c r="C20" s="90" t="s">
        <v>17</v>
      </c>
      <c r="D20" s="230">
        <v>30000000</v>
      </c>
      <c r="E20" s="123">
        <v>31964.07</v>
      </c>
      <c r="F20" s="232">
        <v>14.48</v>
      </c>
      <c r="G20" s="217">
        <v>3.6094999999999997</v>
      </c>
      <c r="H20" s="34" t="s">
        <v>469</v>
      </c>
      <c r="I20" s="218"/>
      <c r="J20" s="1"/>
      <c r="L20" s="218"/>
    </row>
    <row r="21" spans="2:12" ht="15">
      <c r="B21" s="79" t="s">
        <v>388</v>
      </c>
      <c r="C21" s="90" t="s">
        <v>17</v>
      </c>
      <c r="D21" s="230">
        <v>20000000</v>
      </c>
      <c r="E21" s="123">
        <v>20963.2</v>
      </c>
      <c r="F21" s="232">
        <v>9.5</v>
      </c>
      <c r="G21" s="217">
        <v>3.7594999999999996</v>
      </c>
      <c r="H21" s="34" t="s">
        <v>389</v>
      </c>
      <c r="I21" s="218"/>
      <c r="J21" s="1"/>
      <c r="L21" s="218"/>
    </row>
    <row r="22" spans="2:12" ht="15">
      <c r="B22" s="9" t="s">
        <v>25</v>
      </c>
      <c r="C22" s="25"/>
      <c r="D22" s="167"/>
      <c r="E22" s="120">
        <f>SUM(E20:E21)</f>
        <v>52927.270000000004</v>
      </c>
      <c r="F22" s="120">
        <f>SUM(F20:F21)</f>
        <v>23.98</v>
      </c>
      <c r="G22" s="126"/>
      <c r="H22" s="34"/>
      <c r="I22" s="218"/>
      <c r="J22" s="1"/>
      <c r="L22" s="218"/>
    </row>
    <row r="23" spans="2:12" ht="15">
      <c r="B23" s="29" t="s">
        <v>90</v>
      </c>
      <c r="C23" s="30"/>
      <c r="D23" s="36"/>
      <c r="E23" s="123"/>
      <c r="F23" s="232"/>
      <c r="G23" s="123"/>
      <c r="H23" s="34"/>
      <c r="I23" s="218"/>
      <c r="J23" s="1"/>
      <c r="L23" s="218"/>
    </row>
    <row r="24" spans="2:12" ht="15">
      <c r="B24" s="29" t="s">
        <v>101</v>
      </c>
      <c r="C24" s="30"/>
      <c r="D24" s="36"/>
      <c r="E24" s="123"/>
      <c r="F24" s="232"/>
      <c r="G24" s="123"/>
      <c r="H24" s="34"/>
      <c r="I24" s="218"/>
      <c r="J24" s="37"/>
      <c r="K24" s="37"/>
      <c r="L24" s="218"/>
    </row>
    <row r="25" spans="2:12" ht="15">
      <c r="B25" s="30" t="s">
        <v>100</v>
      </c>
      <c r="C25" s="30" t="s">
        <v>432</v>
      </c>
      <c r="D25" s="36">
        <v>12500</v>
      </c>
      <c r="E25" s="123">
        <v>12239.26</v>
      </c>
      <c r="F25" s="231">
        <v>5.54</v>
      </c>
      <c r="G25" s="123">
        <v>3.8116</v>
      </c>
      <c r="H25" s="34" t="s">
        <v>346</v>
      </c>
      <c r="I25" s="218"/>
      <c r="J25" s="37"/>
      <c r="K25" s="37"/>
      <c r="L25" s="218"/>
    </row>
    <row r="26" spans="2:12" ht="15">
      <c r="B26" s="30" t="s">
        <v>181</v>
      </c>
      <c r="C26" s="30" t="s">
        <v>179</v>
      </c>
      <c r="D26" s="36">
        <v>10000</v>
      </c>
      <c r="E26" s="123">
        <v>9680.87</v>
      </c>
      <c r="F26" s="231">
        <v>4.39</v>
      </c>
      <c r="G26" s="123">
        <v>3.9974999999999996</v>
      </c>
      <c r="H26" s="34" t="s">
        <v>383</v>
      </c>
      <c r="I26" s="218"/>
      <c r="J26" s="37"/>
      <c r="K26" s="37"/>
      <c r="L26" s="218"/>
    </row>
    <row r="27" spans="2:12" ht="15">
      <c r="B27" s="30" t="s">
        <v>181</v>
      </c>
      <c r="C27" s="30" t="s">
        <v>179</v>
      </c>
      <c r="D27" s="36">
        <v>10000</v>
      </c>
      <c r="E27" s="123">
        <v>9668.57</v>
      </c>
      <c r="F27" s="187">
        <v>4.38</v>
      </c>
      <c r="G27" s="132">
        <v>3.9974999999999996</v>
      </c>
      <c r="H27" s="34" t="s">
        <v>384</v>
      </c>
      <c r="I27" s="218"/>
      <c r="J27" s="39"/>
      <c r="K27" s="40"/>
      <c r="L27" s="218"/>
    </row>
    <row r="28" spans="2:12" ht="15">
      <c r="B28" s="30" t="s">
        <v>180</v>
      </c>
      <c r="C28" s="30" t="s">
        <v>179</v>
      </c>
      <c r="D28" s="36">
        <v>5000</v>
      </c>
      <c r="E28" s="123">
        <v>4974.51</v>
      </c>
      <c r="F28" s="187">
        <v>2.25</v>
      </c>
      <c r="G28" s="132">
        <v>3.2815999999999996</v>
      </c>
      <c r="H28" s="34" t="s">
        <v>291</v>
      </c>
      <c r="I28" s="218"/>
      <c r="J28" s="39"/>
      <c r="K28" s="40"/>
      <c r="L28" s="218"/>
    </row>
    <row r="29" spans="2:12" ht="15">
      <c r="B29" s="30" t="s">
        <v>100</v>
      </c>
      <c r="C29" s="30" t="s">
        <v>432</v>
      </c>
      <c r="D29" s="36">
        <v>5000</v>
      </c>
      <c r="E29" s="123">
        <v>4879.24</v>
      </c>
      <c r="F29" s="187">
        <v>2.21</v>
      </c>
      <c r="G29" s="132">
        <v>3.8116999999999996</v>
      </c>
      <c r="H29" s="34" t="s">
        <v>359</v>
      </c>
      <c r="I29" s="218"/>
      <c r="J29" s="39"/>
      <c r="K29" s="40"/>
      <c r="L29" s="218"/>
    </row>
    <row r="30" spans="2:12" ht="15">
      <c r="B30" s="30" t="s">
        <v>173</v>
      </c>
      <c r="C30" s="30" t="s">
        <v>432</v>
      </c>
      <c r="D30" s="36">
        <v>5000</v>
      </c>
      <c r="E30" s="123">
        <v>4840.34</v>
      </c>
      <c r="F30" s="187">
        <v>2.19</v>
      </c>
      <c r="G30" s="132">
        <v>4</v>
      </c>
      <c r="H30" s="34" t="s">
        <v>385</v>
      </c>
      <c r="I30" s="218"/>
      <c r="J30" s="39"/>
      <c r="K30" s="40"/>
      <c r="L30" s="218"/>
    </row>
    <row r="31" spans="2:12" ht="15">
      <c r="B31" s="30" t="s">
        <v>180</v>
      </c>
      <c r="C31" s="30" t="s">
        <v>179</v>
      </c>
      <c r="D31" s="36">
        <v>2500</v>
      </c>
      <c r="E31" s="123">
        <v>2494.39</v>
      </c>
      <c r="F31" s="187">
        <v>1.13</v>
      </c>
      <c r="G31" s="132">
        <v>3.2821</v>
      </c>
      <c r="H31" s="34" t="s">
        <v>306</v>
      </c>
      <c r="I31" s="218"/>
      <c r="J31" s="39"/>
      <c r="K31" s="40"/>
      <c r="L31" s="218"/>
    </row>
    <row r="32" spans="2:12" ht="15">
      <c r="B32" s="30" t="s">
        <v>180</v>
      </c>
      <c r="C32" s="30" t="s">
        <v>179</v>
      </c>
      <c r="D32" s="36">
        <v>2500</v>
      </c>
      <c r="E32" s="123">
        <v>2486.29</v>
      </c>
      <c r="F32" s="187">
        <v>1.13</v>
      </c>
      <c r="G32" s="132">
        <v>3.3000999999999996</v>
      </c>
      <c r="H32" s="34" t="s">
        <v>287</v>
      </c>
      <c r="I32" s="218"/>
      <c r="J32" s="39"/>
      <c r="K32" s="40"/>
      <c r="L32" s="218"/>
    </row>
    <row r="33" spans="2:10" s="187" customFormat="1" ht="15">
      <c r="B33" s="29" t="s">
        <v>25</v>
      </c>
      <c r="C33" s="29"/>
      <c r="D33" s="42"/>
      <c r="E33" s="120">
        <f>SUM(E25:E32)</f>
        <v>51263.469999999994</v>
      </c>
      <c r="F33" s="120">
        <f>SUM(F25:F32)</f>
        <v>23.22</v>
      </c>
      <c r="G33" s="126"/>
      <c r="H33" s="34"/>
      <c r="I33" s="218"/>
      <c r="J33" s="1"/>
    </row>
    <row r="34" spans="2:10" s="187" customFormat="1" ht="15">
      <c r="B34" s="29" t="s">
        <v>98</v>
      </c>
      <c r="C34" s="30"/>
      <c r="D34" s="36"/>
      <c r="E34" s="123"/>
      <c r="F34" s="232"/>
      <c r="G34" s="123"/>
      <c r="H34" s="34"/>
      <c r="I34" s="218"/>
      <c r="J34" s="1"/>
    </row>
    <row r="35" spans="2:10" s="187" customFormat="1" ht="15">
      <c r="B35" s="29" t="s">
        <v>13</v>
      </c>
      <c r="C35" s="30"/>
      <c r="D35" s="36"/>
      <c r="E35" s="123"/>
      <c r="G35" s="132"/>
      <c r="H35" s="34"/>
      <c r="I35" s="218"/>
      <c r="J35" s="1"/>
    </row>
    <row r="36" spans="2:10" s="187" customFormat="1" ht="15">
      <c r="B36" s="30" t="s">
        <v>42</v>
      </c>
      <c r="C36" s="30" t="s">
        <v>99</v>
      </c>
      <c r="D36" s="36">
        <v>4000</v>
      </c>
      <c r="E36" s="123">
        <v>19648.04</v>
      </c>
      <c r="F36" s="187">
        <v>8.9</v>
      </c>
      <c r="G36" s="132">
        <v>3.7149999999999994</v>
      </c>
      <c r="H36" s="34" t="s">
        <v>343</v>
      </c>
      <c r="I36" s="218"/>
      <c r="J36" s="1"/>
    </row>
    <row r="37" spans="2:10" s="187" customFormat="1" ht="15">
      <c r="B37" s="30" t="s">
        <v>65</v>
      </c>
      <c r="C37" s="30" t="s">
        <v>432</v>
      </c>
      <c r="D37" s="36">
        <v>2000</v>
      </c>
      <c r="E37" s="123">
        <v>9931.54</v>
      </c>
      <c r="F37" s="187">
        <v>4.5</v>
      </c>
      <c r="G37" s="132">
        <v>3.4000000000000004</v>
      </c>
      <c r="H37" s="34" t="s">
        <v>342</v>
      </c>
      <c r="I37" s="218"/>
      <c r="J37" s="1"/>
    </row>
    <row r="38" spans="2:10" s="187" customFormat="1" ht="15">
      <c r="B38" s="30" t="s">
        <v>63</v>
      </c>
      <c r="C38" s="30" t="s">
        <v>99</v>
      </c>
      <c r="D38" s="36">
        <v>2000</v>
      </c>
      <c r="E38" s="123">
        <v>9877.92</v>
      </c>
      <c r="F38" s="187">
        <v>4.47</v>
      </c>
      <c r="G38" s="132">
        <v>3.47</v>
      </c>
      <c r="H38" s="34" t="s">
        <v>387</v>
      </c>
      <c r="I38" s="218"/>
      <c r="J38" s="1"/>
    </row>
    <row r="39" spans="2:10" s="187" customFormat="1" ht="15">
      <c r="B39" s="30" t="s">
        <v>147</v>
      </c>
      <c r="C39" s="30" t="s">
        <v>432</v>
      </c>
      <c r="D39" s="36">
        <v>1000</v>
      </c>
      <c r="E39" s="123">
        <v>4987.99</v>
      </c>
      <c r="F39" s="187">
        <v>2.26</v>
      </c>
      <c r="G39" s="132">
        <v>3.3802</v>
      </c>
      <c r="H39" s="34" t="s">
        <v>386</v>
      </c>
      <c r="I39" s="218"/>
      <c r="J39" s="1"/>
    </row>
    <row r="40" spans="2:10" s="187" customFormat="1" ht="15">
      <c r="B40" s="30" t="s">
        <v>363</v>
      </c>
      <c r="C40" s="30" t="s">
        <v>432</v>
      </c>
      <c r="D40" s="36">
        <v>500</v>
      </c>
      <c r="E40" s="123">
        <v>2478.91</v>
      </c>
      <c r="F40" s="187">
        <v>1.12</v>
      </c>
      <c r="G40" s="132">
        <v>3.45</v>
      </c>
      <c r="H40" s="34" t="s">
        <v>455</v>
      </c>
      <c r="I40" s="218"/>
      <c r="J40" s="1"/>
    </row>
    <row r="41" spans="2:10" s="187" customFormat="1" ht="15">
      <c r="B41" s="30" t="s">
        <v>147</v>
      </c>
      <c r="C41" s="30" t="s">
        <v>432</v>
      </c>
      <c r="D41" s="36">
        <v>500</v>
      </c>
      <c r="E41" s="123">
        <v>2482.68</v>
      </c>
      <c r="F41" s="187">
        <v>1.12</v>
      </c>
      <c r="G41" s="132">
        <v>3.3950999999999993</v>
      </c>
      <c r="H41" s="34" t="s">
        <v>303</v>
      </c>
      <c r="I41" s="218"/>
      <c r="J41" s="1"/>
    </row>
    <row r="42" spans="2:10" s="187" customFormat="1" ht="15">
      <c r="B42" s="29" t="s">
        <v>25</v>
      </c>
      <c r="C42" s="29"/>
      <c r="D42" s="42"/>
      <c r="E42" s="120">
        <f>SUM(E36:E41)</f>
        <v>49407.079999999994</v>
      </c>
      <c r="F42" s="120">
        <f>SUM(F36:F41)</f>
        <v>22.370000000000005</v>
      </c>
      <c r="G42" s="126"/>
      <c r="H42" s="34"/>
      <c r="I42" s="218"/>
      <c r="J42" s="1"/>
    </row>
    <row r="43" spans="2:10" s="187" customFormat="1" ht="15">
      <c r="B43" s="29" t="s">
        <v>92</v>
      </c>
      <c r="C43" s="29"/>
      <c r="D43" s="42"/>
      <c r="E43" s="233"/>
      <c r="F43" s="125"/>
      <c r="G43" s="119"/>
      <c r="H43" s="34"/>
      <c r="I43" s="218"/>
      <c r="J43" s="1"/>
    </row>
    <row r="44" spans="2:10" s="187" customFormat="1" ht="15">
      <c r="B44" s="30" t="s">
        <v>470</v>
      </c>
      <c r="C44" s="30" t="s">
        <v>17</v>
      </c>
      <c r="D44" s="36">
        <v>22500000</v>
      </c>
      <c r="E44" s="123">
        <v>22358.66</v>
      </c>
      <c r="F44" s="123">
        <v>10.13</v>
      </c>
      <c r="G44" s="231">
        <v>3.2499000000000002</v>
      </c>
      <c r="H44" s="34" t="s">
        <v>471</v>
      </c>
      <c r="I44" s="218"/>
      <c r="J44" s="1"/>
    </row>
    <row r="45" spans="2:10" s="187" customFormat="1" ht="15">
      <c r="B45" s="29" t="s">
        <v>25</v>
      </c>
      <c r="C45" s="29"/>
      <c r="D45" s="42"/>
      <c r="E45" s="120">
        <f>SUM(E44:E44)</f>
        <v>22358.66</v>
      </c>
      <c r="F45" s="120">
        <f>SUM(F44:F44)</f>
        <v>10.13</v>
      </c>
      <c r="G45" s="119"/>
      <c r="H45" s="34"/>
      <c r="I45" s="218"/>
      <c r="J45" s="1"/>
    </row>
    <row r="46" spans="2:10" s="187" customFormat="1" ht="15">
      <c r="B46" s="29" t="s">
        <v>32</v>
      </c>
      <c r="C46" s="30"/>
      <c r="D46" s="31"/>
      <c r="E46" s="217">
        <v>31092.28</v>
      </c>
      <c r="F46" s="364">
        <v>14.08</v>
      </c>
      <c r="G46" s="132"/>
      <c r="H46" s="46"/>
      <c r="I46" s="106"/>
      <c r="J46" s="1"/>
    </row>
    <row r="47" spans="2:10" s="187" customFormat="1" ht="15">
      <c r="B47" s="29" t="s">
        <v>33</v>
      </c>
      <c r="C47" s="30"/>
      <c r="D47" s="31"/>
      <c r="E47" s="217">
        <v>-24632.869999999988</v>
      </c>
      <c r="F47" s="364">
        <v>-11.150000000000002</v>
      </c>
      <c r="G47" s="132"/>
      <c r="H47" s="46"/>
      <c r="I47" s="106"/>
      <c r="J47" s="1"/>
    </row>
    <row r="48" spans="2:10" s="187" customFormat="1" ht="15">
      <c r="B48" s="50" t="s">
        <v>34</v>
      </c>
      <c r="C48" s="50"/>
      <c r="D48" s="51"/>
      <c r="E48" s="121">
        <f>E47+E46+E33+E17+E42+E45+E22</f>
        <v>220756.44</v>
      </c>
      <c r="F48" s="121">
        <f>F47+F46+F33+F17+F42+F45+F22</f>
        <v>100</v>
      </c>
      <c r="G48" s="223"/>
      <c r="H48" s="169"/>
      <c r="I48" s="106"/>
      <c r="J48" s="1"/>
    </row>
    <row r="49" spans="2:10" s="187" customFormat="1" ht="17.25" customHeight="1">
      <c r="B49" s="56" t="s">
        <v>35</v>
      </c>
      <c r="C49" s="57"/>
      <c r="D49" s="58"/>
      <c r="E49" s="224"/>
      <c r="F49" s="224"/>
      <c r="G49" s="224"/>
      <c r="H49" s="207"/>
      <c r="I49" s="234"/>
      <c r="J49" s="1"/>
    </row>
    <row r="50" spans="2:10" s="187" customFormat="1" ht="15">
      <c r="B50" s="409" t="s">
        <v>36</v>
      </c>
      <c r="C50" s="393"/>
      <c r="D50" s="393"/>
      <c r="E50" s="393"/>
      <c r="F50" s="393"/>
      <c r="G50" s="393"/>
      <c r="H50" s="394"/>
      <c r="I50" s="1"/>
      <c r="J50" s="1"/>
    </row>
    <row r="51" spans="2:10" s="187" customFormat="1" ht="15">
      <c r="B51" s="3" t="s">
        <v>96</v>
      </c>
      <c r="C51" s="329"/>
      <c r="D51" s="329"/>
      <c r="E51" s="329"/>
      <c r="F51" s="329"/>
      <c r="G51" s="329"/>
      <c r="H51" s="330"/>
      <c r="I51" s="1"/>
      <c r="J51" s="1"/>
    </row>
    <row r="52" spans="2:10" s="187" customFormat="1" ht="15">
      <c r="B52" s="324" t="s">
        <v>314</v>
      </c>
      <c r="C52" s="329"/>
      <c r="D52" s="329"/>
      <c r="E52" s="329"/>
      <c r="F52" s="329"/>
      <c r="G52" s="329"/>
      <c r="H52" s="330"/>
      <c r="I52" s="1"/>
      <c r="J52" s="1"/>
    </row>
    <row r="53" spans="1:10" s="3" customFormat="1" ht="15">
      <c r="A53" s="56"/>
      <c r="H53" s="65"/>
      <c r="I53" s="1"/>
      <c r="J53" s="2"/>
    </row>
    <row r="54" spans="1:12" s="3" customFormat="1" ht="15">
      <c r="A54" s="1"/>
      <c r="E54" s="67"/>
      <c r="H54" s="65"/>
      <c r="I54" s="1"/>
      <c r="J54" s="2"/>
      <c r="K54" s="1"/>
      <c r="L54" s="1"/>
    </row>
    <row r="56" ht="15">
      <c r="E56" s="67"/>
    </row>
    <row r="58" spans="1:12" s="3" customFormat="1" ht="15">
      <c r="A58" s="1"/>
      <c r="H58" s="65"/>
      <c r="I58" s="1"/>
      <c r="J58" s="2"/>
      <c r="K58" s="1"/>
      <c r="L58" s="1"/>
    </row>
  </sheetData>
  <sheetProtection/>
  <mergeCells count="3">
    <mergeCell ref="B1:H1"/>
    <mergeCell ref="B2:H2"/>
    <mergeCell ref="B50:H50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Parekh, Fagun [ICG-OPS]</dc:creator>
  <cp:keywords/>
  <dc:description/>
  <cp:lastModifiedBy>Tarun Tiwari</cp:lastModifiedBy>
  <dcterms:created xsi:type="dcterms:W3CDTF">2020-02-05T15:26:11Z</dcterms:created>
  <dcterms:modified xsi:type="dcterms:W3CDTF">2021-10-25T07:03:37Z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1706169229</vt:i4>
  </property>
  <property fmtid="{D5CDD505-2E9C-101B-9397-08002B2CF9AE}" pid="4" name="_NewReviewCycle">
    <vt:lpwstr/>
  </property>
  <property fmtid="{D5CDD505-2E9C-101B-9397-08002B2CF9AE}" pid="5" name="_EmailSubject">
    <vt:lpwstr>L&amp;T MF - Monthly Portfolio for Mar 2021-EM-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  <property fmtid="{D5CDD505-2E9C-101B-9397-08002B2CF9AE}" pid="8" name="_ReviewingToolsShownOnce">
    <vt:lpwstr/>
  </property>
</Properties>
</file>